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Financ plan" sheetId="1" r:id="rId1"/>
    <sheet name="Rebalans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O55" i="2" l="1"/>
  <c r="N55" i="2"/>
  <c r="M55" i="2"/>
  <c r="K55" i="2"/>
  <c r="P55" i="2" s="1"/>
  <c r="O54" i="2"/>
  <c r="P54" i="2" s="1"/>
  <c r="N54" i="2"/>
  <c r="M54" i="2"/>
  <c r="J54" i="2"/>
  <c r="J55" i="2" s="1"/>
  <c r="L50" i="2"/>
  <c r="H50" i="2"/>
  <c r="G50" i="2"/>
  <c r="G52" i="2" s="1"/>
  <c r="G56" i="2" s="1"/>
  <c r="F50" i="2"/>
  <c r="E50" i="2"/>
  <c r="O49" i="2"/>
  <c r="N49" i="2"/>
  <c r="M49" i="2"/>
  <c r="L49" i="2"/>
  <c r="K49" i="2"/>
  <c r="P49" i="2" s="1"/>
  <c r="J49" i="2"/>
  <c r="O48" i="2"/>
  <c r="N48" i="2"/>
  <c r="M48" i="2"/>
  <c r="L48" i="2"/>
  <c r="K48" i="2"/>
  <c r="P48" i="2" s="1"/>
  <c r="J48" i="2"/>
  <c r="O47" i="2"/>
  <c r="M47" i="2"/>
  <c r="L47" i="2"/>
  <c r="K47" i="2"/>
  <c r="P47" i="2" s="1"/>
  <c r="J47" i="2"/>
  <c r="O46" i="2"/>
  <c r="N46" i="2"/>
  <c r="M46" i="2"/>
  <c r="L46" i="2"/>
  <c r="K46" i="2"/>
  <c r="P46" i="2" s="1"/>
  <c r="J46" i="2"/>
  <c r="O45" i="2"/>
  <c r="N45" i="2"/>
  <c r="M45" i="2"/>
  <c r="L45" i="2"/>
  <c r="K45" i="2"/>
  <c r="P45" i="2" s="1"/>
  <c r="J45" i="2"/>
  <c r="O44" i="2"/>
  <c r="O50" i="2" s="1"/>
  <c r="N44" i="2"/>
  <c r="N50" i="2" s="1"/>
  <c r="M44" i="2"/>
  <c r="L44" i="2"/>
  <c r="K44" i="2"/>
  <c r="K50" i="2" s="1"/>
  <c r="J44" i="2"/>
  <c r="I41" i="2"/>
  <c r="H41" i="2"/>
  <c r="H42" i="2" s="1"/>
  <c r="G41" i="2"/>
  <c r="F41" i="2"/>
  <c r="E41" i="2"/>
  <c r="O40" i="2"/>
  <c r="N40" i="2"/>
  <c r="M40" i="2"/>
  <c r="L40" i="2"/>
  <c r="P40" i="2" s="1"/>
  <c r="K40" i="2"/>
  <c r="J40" i="2"/>
  <c r="O39" i="2"/>
  <c r="M39" i="2"/>
  <c r="L39" i="2"/>
  <c r="K39" i="2"/>
  <c r="P39" i="2" s="1"/>
  <c r="J39" i="2"/>
  <c r="O38" i="2"/>
  <c r="N38" i="2"/>
  <c r="M38" i="2"/>
  <c r="L38" i="2"/>
  <c r="K38" i="2"/>
  <c r="P38" i="2" s="1"/>
  <c r="J38" i="2"/>
  <c r="O37" i="2"/>
  <c r="N37" i="2"/>
  <c r="M37" i="2"/>
  <c r="L37" i="2"/>
  <c r="P37" i="2" s="1"/>
  <c r="K37" i="2"/>
  <c r="J37" i="2"/>
  <c r="O36" i="2"/>
  <c r="P36" i="2" s="1"/>
  <c r="M36" i="2"/>
  <c r="K36" i="2"/>
  <c r="J36" i="2"/>
  <c r="O35" i="2"/>
  <c r="N35" i="2"/>
  <c r="M35" i="2"/>
  <c r="L35" i="2"/>
  <c r="P35" i="2" s="1"/>
  <c r="K35" i="2"/>
  <c r="J35" i="2"/>
  <c r="O34" i="2"/>
  <c r="N34" i="2"/>
  <c r="M34" i="2"/>
  <c r="L34" i="2"/>
  <c r="K34" i="2"/>
  <c r="P34" i="2" s="1"/>
  <c r="J34" i="2"/>
  <c r="O33" i="2"/>
  <c r="M33" i="2"/>
  <c r="P33" i="2" s="1"/>
  <c r="K33" i="2"/>
  <c r="J33" i="2"/>
  <c r="O32" i="2"/>
  <c r="N32" i="2"/>
  <c r="M32" i="2"/>
  <c r="L32" i="2"/>
  <c r="P32" i="2" s="1"/>
  <c r="J32" i="2"/>
  <c r="O31" i="2"/>
  <c r="M31" i="2"/>
  <c r="K31" i="2"/>
  <c r="P31" i="2" s="1"/>
  <c r="J31" i="2"/>
  <c r="O30" i="2"/>
  <c r="M30" i="2"/>
  <c r="P30" i="2" s="1"/>
  <c r="J30" i="2"/>
  <c r="M29" i="2"/>
  <c r="L29" i="2"/>
  <c r="P29" i="2" s="1"/>
  <c r="K29" i="2"/>
  <c r="J29" i="2"/>
  <c r="O28" i="2"/>
  <c r="P28" i="2" s="1"/>
  <c r="M28" i="2"/>
  <c r="K28" i="2"/>
  <c r="J28" i="2"/>
  <c r="O27" i="2"/>
  <c r="N27" i="2"/>
  <c r="N41" i="2" s="1"/>
  <c r="M27" i="2"/>
  <c r="L27" i="2"/>
  <c r="P27" i="2" s="1"/>
  <c r="K27" i="2"/>
  <c r="J27" i="2"/>
  <c r="O26" i="2"/>
  <c r="P26" i="2" s="1"/>
  <c r="M26" i="2"/>
  <c r="J26" i="2"/>
  <c r="O25" i="2"/>
  <c r="P25" i="2" s="1"/>
  <c r="M25" i="2"/>
  <c r="K25" i="2"/>
  <c r="J25" i="2"/>
  <c r="P24" i="2"/>
  <c r="O24" i="2"/>
  <c r="M24" i="2"/>
  <c r="J24" i="2"/>
  <c r="P23" i="2"/>
  <c r="O23" i="2"/>
  <c r="M23" i="2"/>
  <c r="K23" i="2"/>
  <c r="J23" i="2"/>
  <c r="M22" i="2"/>
  <c r="L22" i="2"/>
  <c r="K22" i="2"/>
  <c r="P22" i="2" s="1"/>
  <c r="J22" i="2"/>
  <c r="M21" i="2"/>
  <c r="L21" i="2"/>
  <c r="K21" i="2"/>
  <c r="P21" i="2" s="1"/>
  <c r="J21" i="2"/>
  <c r="O20" i="2"/>
  <c r="M20" i="2"/>
  <c r="K20" i="2"/>
  <c r="P20" i="2" s="1"/>
  <c r="J20" i="2"/>
  <c r="O19" i="2"/>
  <c r="P19" i="2" s="1"/>
  <c r="J19" i="2"/>
  <c r="P18" i="2"/>
  <c r="J18" i="2"/>
  <c r="P17" i="2"/>
  <c r="O17" i="2"/>
  <c r="M17" i="2"/>
  <c r="K17" i="2"/>
  <c r="J17" i="2"/>
  <c r="O16" i="2"/>
  <c r="M16" i="2"/>
  <c r="L16" i="2"/>
  <c r="L41" i="2" s="1"/>
  <c r="K16" i="2"/>
  <c r="P16" i="2" s="1"/>
  <c r="J16" i="2"/>
  <c r="M15" i="2"/>
  <c r="M41" i="2" s="1"/>
  <c r="K15" i="2"/>
  <c r="J15" i="2"/>
  <c r="O14" i="2"/>
  <c r="O41" i="2" s="1"/>
  <c r="M14" i="2"/>
  <c r="L14" i="2"/>
  <c r="K14" i="2"/>
  <c r="K41" i="2" s="1"/>
  <c r="J14" i="2"/>
  <c r="M13" i="2"/>
  <c r="M42" i="2" s="1"/>
  <c r="I13" i="2"/>
  <c r="H13" i="2"/>
  <c r="G13" i="2"/>
  <c r="G42" i="2" s="1"/>
  <c r="F13" i="2"/>
  <c r="F42" i="2" s="1"/>
  <c r="E13" i="2"/>
  <c r="E42" i="2" s="1"/>
  <c r="E52" i="2" s="1"/>
  <c r="E56" i="2" s="1"/>
  <c r="O12" i="2"/>
  <c r="N12" i="2"/>
  <c r="N13" i="2" s="1"/>
  <c r="M12" i="2"/>
  <c r="L12" i="2"/>
  <c r="K12" i="2"/>
  <c r="P12" i="2" s="1"/>
  <c r="J12" i="2"/>
  <c r="P11" i="2"/>
  <c r="O11" i="2"/>
  <c r="M11" i="2"/>
  <c r="K11" i="2"/>
  <c r="J11" i="2"/>
  <c r="M10" i="2"/>
  <c r="P10" i="2" s="1"/>
  <c r="J10" i="2"/>
  <c r="P9" i="2"/>
  <c r="O9" i="2"/>
  <c r="M9" i="2"/>
  <c r="J9" i="2"/>
  <c r="P8" i="2"/>
  <c r="O8" i="2"/>
  <c r="O13" i="2" s="1"/>
  <c r="M8" i="2"/>
  <c r="L8" i="2"/>
  <c r="L13" i="2" s="1"/>
  <c r="K8" i="2"/>
  <c r="K13" i="2" s="1"/>
  <c r="J8" i="2"/>
  <c r="M7" i="2"/>
  <c r="P7" i="2" s="1"/>
  <c r="J7" i="2"/>
  <c r="J13" i="2" s="1"/>
  <c r="I42" i="2" l="1"/>
  <c r="I52" i="2" s="1"/>
  <c r="I56" i="2" s="1"/>
  <c r="J41" i="2"/>
  <c r="J42" i="2" s="1"/>
  <c r="O52" i="2"/>
  <c r="O56" i="2" s="1"/>
  <c r="O42" i="2"/>
  <c r="K52" i="2"/>
  <c r="K56" i="2" s="1"/>
  <c r="K42" i="2"/>
  <c r="N52" i="2"/>
  <c r="N56" i="2" s="1"/>
  <c r="N42" i="2"/>
  <c r="H56" i="2"/>
  <c r="H52" i="2"/>
  <c r="L42" i="2"/>
  <c r="L52" i="2"/>
  <c r="L56" i="2" s="1"/>
  <c r="P13" i="2"/>
  <c r="F52" i="2"/>
  <c r="F56" i="2" s="1"/>
  <c r="P15" i="2"/>
  <c r="M50" i="2"/>
  <c r="M52" i="2" s="1"/>
  <c r="M56" i="2" s="1"/>
  <c r="J50" i="2"/>
  <c r="P14" i="2"/>
  <c r="P44" i="2"/>
  <c r="P50" i="2" s="1"/>
  <c r="J58" i="1"/>
  <c r="P58" i="1"/>
  <c r="P52" i="1"/>
  <c r="P56" i="1"/>
  <c r="P50" i="1"/>
  <c r="P41" i="1"/>
  <c r="P13" i="1"/>
  <c r="P55" i="1"/>
  <c r="P54" i="1"/>
  <c r="P49" i="1"/>
  <c r="P48" i="1"/>
  <c r="P47" i="1"/>
  <c r="P46" i="1"/>
  <c r="P45" i="1"/>
  <c r="P44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2" i="1"/>
  <c r="P11" i="1"/>
  <c r="P10" i="1"/>
  <c r="P9" i="1"/>
  <c r="P8" i="1"/>
  <c r="P7" i="1"/>
  <c r="O56" i="1"/>
  <c r="O52" i="1"/>
  <c r="O50" i="1"/>
  <c r="O42" i="1"/>
  <c r="O41" i="1"/>
  <c r="O13" i="1"/>
  <c r="N56" i="1"/>
  <c r="N52" i="1"/>
  <c r="N50" i="1"/>
  <c r="N42" i="1"/>
  <c r="N41" i="1"/>
  <c r="N13" i="1"/>
  <c r="L56" i="1"/>
  <c r="L52" i="1"/>
  <c r="L42" i="1"/>
  <c r="L41" i="1"/>
  <c r="L13" i="1"/>
  <c r="M56" i="1"/>
  <c r="M52" i="1"/>
  <c r="M42" i="1"/>
  <c r="M41" i="1"/>
  <c r="P41" i="2" l="1"/>
  <c r="P52" i="2" s="1"/>
  <c r="P56" i="2" s="1"/>
  <c r="P58" i="2" s="1"/>
  <c r="J52" i="2"/>
  <c r="J56" i="2" s="1"/>
  <c r="J58" i="2" s="1"/>
  <c r="P42" i="2"/>
  <c r="K55" i="1"/>
  <c r="K50" i="1"/>
  <c r="K13" i="1"/>
  <c r="K41" i="1"/>
  <c r="K42" i="1" l="1"/>
  <c r="K52" i="1"/>
  <c r="K56" i="1" s="1"/>
  <c r="O55" i="1"/>
  <c r="O54" i="1"/>
  <c r="O49" i="1"/>
  <c r="O48" i="1"/>
  <c r="O47" i="1"/>
  <c r="O46" i="1"/>
  <c r="O45" i="1"/>
  <c r="O44" i="1"/>
  <c r="O40" i="1"/>
  <c r="O39" i="1"/>
  <c r="O38" i="1"/>
  <c r="O37" i="1"/>
  <c r="O36" i="1"/>
  <c r="O35" i="1"/>
  <c r="O34" i="1"/>
  <c r="O33" i="1"/>
  <c r="O32" i="1"/>
  <c r="O31" i="1"/>
  <c r="O30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4" i="1"/>
  <c r="O12" i="1"/>
  <c r="O11" i="1"/>
  <c r="O9" i="1"/>
  <c r="O8" i="1"/>
  <c r="N55" i="1"/>
  <c r="N54" i="1"/>
  <c r="N49" i="1"/>
  <c r="N48" i="1"/>
  <c r="N46" i="1"/>
  <c r="N45" i="1"/>
  <c r="N44" i="1"/>
  <c r="N40" i="1"/>
  <c r="N38" i="1"/>
  <c r="N37" i="1"/>
  <c r="N35" i="1"/>
  <c r="N34" i="1"/>
  <c r="N32" i="1"/>
  <c r="N27" i="1"/>
  <c r="N12" i="1"/>
  <c r="M55" i="1"/>
  <c r="M54" i="1"/>
  <c r="M50" i="1"/>
  <c r="M49" i="1"/>
  <c r="M48" i="1"/>
  <c r="M47" i="1"/>
  <c r="M46" i="1"/>
  <c r="M45" i="1"/>
  <c r="M44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7" i="1"/>
  <c r="M16" i="1"/>
  <c r="M15" i="1"/>
  <c r="M14" i="1"/>
  <c r="M13" i="1"/>
  <c r="M12" i="1"/>
  <c r="M11" i="1"/>
  <c r="M10" i="1"/>
  <c r="M9" i="1"/>
  <c r="M8" i="1"/>
  <c r="M7" i="1"/>
  <c r="L50" i="1"/>
  <c r="L49" i="1"/>
  <c r="L48" i="1"/>
  <c r="L47" i="1"/>
  <c r="L46" i="1"/>
  <c r="L45" i="1"/>
  <c r="L44" i="1"/>
  <c r="L40" i="1"/>
  <c r="L39" i="1"/>
  <c r="L38" i="1"/>
  <c r="L37" i="1"/>
  <c r="L35" i="1"/>
  <c r="L34" i="1"/>
  <c r="L32" i="1"/>
  <c r="L29" i="1"/>
  <c r="L27" i="1"/>
  <c r="L22" i="1"/>
  <c r="L21" i="1"/>
  <c r="L16" i="1"/>
  <c r="L14" i="1"/>
  <c r="L12" i="1"/>
  <c r="L8" i="1"/>
  <c r="K49" i="1"/>
  <c r="K48" i="1"/>
  <c r="K47" i="1"/>
  <c r="K46" i="1"/>
  <c r="K45" i="1"/>
  <c r="K44" i="1"/>
  <c r="K40" i="1"/>
  <c r="K39" i="1"/>
  <c r="K38" i="1"/>
  <c r="K37" i="1"/>
  <c r="K36" i="1"/>
  <c r="K35" i="1"/>
  <c r="K34" i="1"/>
  <c r="K33" i="1"/>
  <c r="K31" i="1"/>
  <c r="K29" i="1"/>
  <c r="K28" i="1"/>
  <c r="K27" i="1"/>
  <c r="K25" i="1"/>
  <c r="K23" i="1"/>
  <c r="K22" i="1"/>
  <c r="K21" i="1"/>
  <c r="K20" i="1"/>
  <c r="K17" i="1"/>
  <c r="K16" i="1"/>
  <c r="K15" i="1"/>
  <c r="K14" i="1"/>
  <c r="K12" i="1"/>
  <c r="K11" i="1"/>
  <c r="K8" i="1"/>
  <c r="J18" i="1" l="1"/>
  <c r="J54" i="1" l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7" i="1"/>
  <c r="J16" i="1"/>
  <c r="J15" i="1"/>
  <c r="J14" i="1"/>
  <c r="J12" i="1"/>
  <c r="J11" i="1"/>
  <c r="J10" i="1"/>
  <c r="J9" i="1"/>
  <c r="J8" i="1"/>
  <c r="J7" i="1"/>
  <c r="I13" i="1"/>
  <c r="I41" i="1"/>
  <c r="J55" i="1" l="1"/>
  <c r="J41" i="1"/>
  <c r="J13" i="1"/>
  <c r="I42" i="1"/>
  <c r="E50" i="1"/>
  <c r="E41" i="1"/>
  <c r="E13" i="1"/>
  <c r="J49" i="1"/>
  <c r="J48" i="1"/>
  <c r="J47" i="1"/>
  <c r="J46" i="1"/>
  <c r="J45" i="1"/>
  <c r="J44" i="1"/>
  <c r="H50" i="1"/>
  <c r="H41" i="1"/>
  <c r="H13" i="1"/>
  <c r="I52" i="1" l="1"/>
  <c r="J42" i="1"/>
  <c r="P42" i="1" s="1"/>
  <c r="E42" i="1"/>
  <c r="E52" i="1" s="1"/>
  <c r="E56" i="1" s="1"/>
  <c r="H42" i="1"/>
  <c r="G50" i="1"/>
  <c r="J50" i="1" s="1"/>
  <c r="F50" i="1"/>
  <c r="F41" i="1"/>
  <c r="F13" i="1"/>
  <c r="I56" i="1" l="1"/>
  <c r="J52" i="1"/>
  <c r="H52" i="1"/>
  <c r="H56" i="1"/>
  <c r="F42" i="1"/>
  <c r="G41" i="1"/>
  <c r="G13" i="1"/>
  <c r="J56" i="1" l="1"/>
  <c r="F52" i="1"/>
  <c r="F56" i="1" s="1"/>
  <c r="G42" i="1"/>
  <c r="G52" i="1" l="1"/>
  <c r="G56" i="1" l="1"/>
</calcChain>
</file>

<file path=xl/sharedStrings.xml><?xml version="1.0" encoding="utf-8"?>
<sst xmlns="http://schemas.openxmlformats.org/spreadsheetml/2006/main" count="224" uniqueCount="109">
  <si>
    <t xml:space="preserve"> Dom za starije osobe Maksimir Zagreb, Hegedušićeva 20</t>
  </si>
  <si>
    <t>O  p  i  s</t>
  </si>
  <si>
    <t>Plaće za redovan rad</t>
  </si>
  <si>
    <t>Plaće za posebne uvijete rada</t>
  </si>
  <si>
    <t>Ostali rashodi za zaposlene</t>
  </si>
  <si>
    <t>Doprinosi za obvezno zdravstveno osiguranje</t>
  </si>
  <si>
    <t>Doprinosi za obv. osiguranje u slučaju nezaposlenosti</t>
  </si>
  <si>
    <t>I. RASHODI ZA ZAPOSLENE</t>
  </si>
  <si>
    <t>Službena putovanja</t>
  </si>
  <si>
    <t>Nakn.za prijevoz, za rad na terenu, odvoj. život</t>
  </si>
  <si>
    <t>Stručno usavršavanje zaposlenika</t>
  </si>
  <si>
    <t>Uredski materijal i ostali materijalni rashodi</t>
  </si>
  <si>
    <t>Materijal i sirovine</t>
  </si>
  <si>
    <t>Energija</t>
  </si>
  <si>
    <t>Materijal i dijelovi za tekuće i investicijsko održ.</t>
  </si>
  <si>
    <t>Sitni inventar i auto gume</t>
  </si>
  <si>
    <t xml:space="preserve">Službena, radna i zaštitna odjeća i obuća </t>
  </si>
  <si>
    <t>Usluge telefona, pošte i prijevoza</t>
  </si>
  <si>
    <t>Usluge tekućeg i investicijskog održavanja</t>
  </si>
  <si>
    <t>Usluge promidžbe i informiranija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</si>
  <si>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</si>
  <si>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</si>
  <si>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</si>
  <si>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</si>
  <si>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</si>
  <si>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</si>
  <si>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Nankade za rad predst.i izvrš.tijela, povjer. i sl.</t>
  </si>
  <si>
    <t>Premije osiguranja</t>
  </si>
  <si>
    <t>Pristojbe i naknade</t>
  </si>
  <si>
    <t>Ostali nespomenuti rashodi poslovanja</t>
  </si>
  <si>
    <t>Bankarske usluge i usluge platnog prometa</t>
  </si>
  <si>
    <t>Zatezne kamate</t>
  </si>
  <si>
    <t>Ostali nespomenuti financijski rashodi</t>
  </si>
  <si>
    <t>Naknade građanima i kućanstvima u novcu</t>
  </si>
  <si>
    <t>Naknade građanima i kućanstvima u naravi</t>
  </si>
  <si>
    <t>II. TEKUĆI RASHODI</t>
  </si>
  <si>
    <t>UKUPNO (I. + II.)</t>
  </si>
  <si>
    <t>Uredska oprema i namještaj</t>
  </si>
  <si>
    <t>Oprema za održavanje i zaštitu</t>
  </si>
  <si>
    <t>Medicinska i laboratorijska oprema</t>
  </si>
  <si>
    <t>Uređaji, strojevi i oprema za ostale namjene</t>
  </si>
  <si>
    <t xml:space="preserve">Ulaganja u računalne programe </t>
  </si>
  <si>
    <t>Dodatna ulaganja na građevinskim objektima</t>
  </si>
  <si>
    <t>III. NEFINANCIJSKA IMOVINA ukupno</t>
  </si>
  <si>
    <t>Usluge tekućeg i investicijskog održavanja - H.I.</t>
  </si>
  <si>
    <t>SVEUKUPNO ( I. + II. + III. )</t>
  </si>
  <si>
    <t>SVEUKUPNO ( I. + II. + III.+ IV )</t>
  </si>
  <si>
    <t>Plaće za prekovremeni rad</t>
  </si>
  <si>
    <t xml:space="preserve">UKUPNO </t>
  </si>
  <si>
    <t>3111</t>
  </si>
  <si>
    <t>3113</t>
  </si>
  <si>
    <t>3114</t>
  </si>
  <si>
    <t>3121</t>
  </si>
  <si>
    <t>3132</t>
  </si>
  <si>
    <t>3133</t>
  </si>
  <si>
    <t>3211</t>
  </si>
  <si>
    <t>3212</t>
  </si>
  <si>
    <t>3213</t>
  </si>
  <si>
    <t>3221</t>
  </si>
  <si>
    <t>3222</t>
  </si>
  <si>
    <t>3223</t>
  </si>
  <si>
    <t>3224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</si>
  <si>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</si>
  <si>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</si>
  <si>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</si>
  <si>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</si>
  <si>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</si>
  <si>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</si>
  <si>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</si>
  <si>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</si>
  <si>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</si>
  <si>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</si>
  <si>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</si>
  <si>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</si>
  <si>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</si>
  <si>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3295</t>
  </si>
  <si>
    <t>3299</t>
  </si>
  <si>
    <t>3431</t>
  </si>
  <si>
    <t>3433</t>
  </si>
  <si>
    <t>3434</t>
  </si>
  <si>
    <t>3721</t>
  </si>
  <si>
    <t>3722</t>
  </si>
  <si>
    <t>4221</t>
  </si>
  <si>
    <t>4223</t>
  </si>
  <si>
    <t>4224</t>
  </si>
  <si>
    <t>4227</t>
  </si>
  <si>
    <t>4262</t>
  </si>
  <si>
    <t>4511</t>
  </si>
  <si>
    <t>IV UKUPNO</t>
  </si>
  <si>
    <t>Konto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</si>
  <si>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</si>
  <si>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</si>
  <si>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</si>
  <si>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</si>
  <si>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 xml:space="preserve"> FINANCIJSKI PLAN ZA 2023.</t>
  </si>
  <si>
    <t>Ukupna
 sredstva I-XII. 2023. EURO</t>
  </si>
  <si>
    <t>Ukupna
 sredstva I-XII. 2023. KUNA</t>
  </si>
  <si>
    <t>Opći prihodi i primici -iznad standarda 1.1.3</t>
  </si>
  <si>
    <t>Naknada za energetski dodatak za ublažavanje posljedica porasta cijena energenata (IZVOR FINANC 5.2.1)</t>
  </si>
  <si>
    <t>SVEUKUPNO FINANCIJSKI PLAN</t>
  </si>
  <si>
    <t>PREDSJEDNICA UPRAVNOG VIJEĆA</t>
  </si>
  <si>
    <t>Lada Weygand mag.anthrop. i mag.philol.angl.</t>
  </si>
  <si>
    <t xml:space="preserve"> I IZMJENE FINANCIJSKOG PLANA ZA 2023.</t>
  </si>
  <si>
    <t>LEGENDA</t>
  </si>
  <si>
    <t>POVEĆANJE</t>
  </si>
  <si>
    <t>SMANJENJE</t>
  </si>
  <si>
    <t>UKUPNO POVEĆANJE NA SREDSTVIMA IZNAD STANDARDA</t>
  </si>
  <si>
    <t>POZICIJA 1.1.3</t>
  </si>
  <si>
    <t>UNUTAR POZICIJA 4.3.1 I 1.1.1 ISKLJUČIVO PRERASPODJELA SREDSTAVA PO POZICIJAMA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</si>
</sst>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[$€-1];[Red]\-#,##0.00\ [$€-1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name val="Times New Roman"/>
      <family val="1"/>
      <charset val="238"/>
    </font>
    <font>
      <sz val="7"/>
      <name val="Times New Roman"/>
      <family val="1"/>
      <charset val="238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7.5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49" fontId="9" fillId="6" borderId="4" xfId="0" applyNumberFormat="1" applyFont="1" applyFill="1" applyBorder="1" applyAlignment="1">
      <alignment horizontal="left"/>
    </xf>
    <xf numFmtId="49" fontId="9" fillId="6" borderId="7" xfId="0" applyNumberFormat="1" applyFont="1" applyFill="1" applyBorder="1" applyAlignment="1">
      <alignment horizontal="left"/>
    </xf>
    <xf numFmtId="0" fontId="9" fillId="6" borderId="10" xfId="0" applyFont="1" applyFill="1" applyBorder="1" applyAlignment="1"/>
    <xf numFmtId="0" fontId="9" fillId="6" borderId="11" xfId="0" applyFont="1" applyFill="1" applyBorder="1" applyAlignment="1"/>
    <xf numFmtId="0" fontId="8" fillId="6" borderId="11" xfId="0" applyFont="1" applyFill="1" applyBorder="1" applyAlignment="1"/>
    <xf numFmtId="0" fontId="8" fillId="7" borderId="13" xfId="0" applyFont="1" applyFill="1" applyBorder="1"/>
    <xf numFmtId="0" fontId="8" fillId="7" borderId="14" xfId="0" applyFont="1" applyFill="1" applyBorder="1"/>
    <xf numFmtId="0" fontId="8" fillId="0" borderId="5" xfId="0" applyFont="1" applyBorder="1"/>
    <xf numFmtId="0" fontId="8" fillId="0" borderId="9" xfId="0" applyFont="1" applyBorder="1"/>
    <xf numFmtId="49" fontId="9" fillId="3" borderId="4" xfId="0" applyNumberFormat="1" applyFont="1" applyFill="1" applyBorder="1" applyAlignment="1">
      <alignment horizontal="left"/>
    </xf>
    <xf numFmtId="49" fontId="9" fillId="3" borderId="14" xfId="0" applyNumberFormat="1" applyFont="1" applyFill="1" applyBorder="1" applyAlignment="1">
      <alignment horizontal="left"/>
    </xf>
    <xf numFmtId="49" fontId="9" fillId="3" borderId="9" xfId="0" applyNumberFormat="1" applyFont="1" applyFill="1" applyBorder="1"/>
    <xf numFmtId="0" fontId="8" fillId="0" borderId="5" xfId="0" applyFont="1" applyBorder="1" applyAlignment="1">
      <alignment vertical="center" wrapText="1"/>
    </xf>
    <xf numFmtId="49" fontId="5" fillId="6" borderId="5" xfId="0" applyNumberFormat="1" applyFont="1" applyFill="1" applyBorder="1" applyAlignment="1">
      <alignment wrapText="1"/>
    </xf>
    <xf numFmtId="0" fontId="8" fillId="0" borderId="9" xfId="0" applyFont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8" fillId="7" borderId="10" xfId="0" applyFont="1" applyFill="1" applyBorder="1"/>
    <xf numFmtId="0" fontId="8" fillId="7" borderId="11" xfId="0" applyFont="1" applyFill="1" applyBorder="1"/>
    <xf numFmtId="0" fontId="8" fillId="8" borderId="8" xfId="0" applyFont="1" applyFill="1" applyBorder="1" applyAlignment="1">
      <alignment vertical="center" wrapText="1"/>
    </xf>
    <xf numFmtId="4" fontId="12" fillId="3" borderId="5" xfId="0" applyNumberFormat="1" applyFont="1" applyFill="1" applyBorder="1" applyAlignment="1">
      <alignment vertical="center"/>
    </xf>
    <xf numFmtId="4" fontId="12" fillId="10" borderId="8" xfId="0" applyNumberFormat="1" applyFont="1" applyFill="1" applyBorder="1" applyAlignment="1">
      <alignment vertical="center"/>
    </xf>
    <xf numFmtId="4" fontId="12" fillId="6" borderId="12" xfId="0" applyNumberFormat="1" applyFont="1" applyFill="1" applyBorder="1" applyAlignment="1">
      <alignment vertical="center"/>
    </xf>
    <xf numFmtId="4" fontId="12" fillId="9" borderId="8" xfId="0" applyNumberFormat="1" applyFont="1" applyFill="1" applyBorder="1" applyAlignment="1">
      <alignment vertical="center"/>
    </xf>
    <xf numFmtId="49" fontId="8" fillId="5" borderId="13" xfId="0" applyNumberFormat="1" applyFont="1" applyFill="1" applyBorder="1" applyAlignment="1">
      <alignment horizontal="right" vertical="center"/>
    </xf>
    <xf numFmtId="4" fontId="13" fillId="5" borderId="8" xfId="0" applyNumberFormat="1" applyFont="1" applyFill="1" applyBorder="1" applyAlignment="1">
      <alignment vertical="center"/>
    </xf>
    <xf numFmtId="4" fontId="13" fillId="5" borderId="8" xfId="1" applyNumberFormat="1" applyFont="1" applyFill="1" applyBorder="1" applyAlignment="1">
      <alignment vertical="center" wrapText="1"/>
    </xf>
    <xf numFmtId="4" fontId="13" fillId="5" borderId="8" xfId="1" applyNumberFormat="1" applyFont="1" applyFill="1" applyBorder="1" applyAlignment="1">
      <alignment vertical="center"/>
    </xf>
    <xf numFmtId="4" fontId="13" fillId="5" borderId="8" xfId="0" applyNumberFormat="1" applyFont="1" applyFill="1" applyBorder="1" applyAlignment="1">
      <alignment vertical="center" wrapText="1"/>
    </xf>
    <xf numFmtId="4" fontId="13" fillId="5" borderId="5" xfId="1" applyNumberFormat="1" applyFont="1" applyFill="1" applyBorder="1" applyAlignment="1">
      <alignment vertical="center"/>
    </xf>
    <xf numFmtId="4" fontId="12" fillId="6" borderId="8" xfId="1" applyNumberFormat="1" applyFont="1" applyFill="1" applyBorder="1" applyAlignment="1">
      <alignment vertical="center" wrapText="1"/>
    </xf>
    <xf numFmtId="4" fontId="12" fillId="6" borderId="5" xfId="1" applyNumberFormat="1" applyFont="1" applyFill="1" applyBorder="1" applyAlignment="1">
      <alignment vertical="center"/>
    </xf>
    <xf numFmtId="4" fontId="12" fillId="6" borderId="5" xfId="0" applyNumberFormat="1" applyFont="1" applyFill="1" applyBorder="1" applyAlignment="1">
      <alignment vertical="center"/>
    </xf>
    <xf numFmtId="4" fontId="13" fillId="5" borderId="5" xfId="0" applyNumberFormat="1" applyFont="1" applyFill="1" applyBorder="1" applyAlignment="1">
      <alignment vertical="center" wrapText="1"/>
    </xf>
    <xf numFmtId="4" fontId="13" fillId="5" borderId="5" xfId="0" applyNumberFormat="1" applyFont="1" applyFill="1" applyBorder="1" applyAlignment="1">
      <alignment vertical="center"/>
    </xf>
    <xf numFmtId="4" fontId="13" fillId="7" borderId="0" xfId="0" applyNumberFormat="1" applyFont="1" applyFill="1" applyBorder="1" applyAlignment="1">
      <alignment vertical="center"/>
    </xf>
    <xf numFmtId="4" fontId="13" fillId="11" borderId="8" xfId="0" applyNumberFormat="1" applyFont="1" applyFill="1" applyBorder="1" applyAlignment="1">
      <alignment vertical="center"/>
    </xf>
    <xf numFmtId="0" fontId="14" fillId="0" borderId="5" xfId="0" applyFont="1" applyBorder="1"/>
    <xf numFmtId="4" fontId="12" fillId="6" borderId="8" xfId="0" applyNumberFormat="1" applyFont="1" applyFill="1" applyBorder="1" applyAlignment="1">
      <alignment vertical="center"/>
    </xf>
    <xf numFmtId="4" fontId="13" fillId="11" borderId="15" xfId="0" applyNumberFormat="1" applyFont="1" applyFill="1" applyBorder="1" applyAlignment="1">
      <alignment vertical="center"/>
    </xf>
    <xf numFmtId="4" fontId="13" fillId="8" borderId="8" xfId="0" applyNumberFormat="1" applyFont="1" applyFill="1" applyBorder="1" applyAlignment="1">
      <alignment vertical="center"/>
    </xf>
    <xf numFmtId="164" fontId="13" fillId="8" borderId="8" xfId="0" applyNumberFormat="1" applyFont="1" applyFill="1" applyBorder="1" applyAlignment="1">
      <alignment vertical="center"/>
    </xf>
    <xf numFmtId="4" fontId="13" fillId="12" borderId="8" xfId="0" applyNumberFormat="1" applyFont="1" applyFill="1" applyBorder="1" applyAlignment="1">
      <alignment vertical="center"/>
    </xf>
    <xf numFmtId="4" fontId="13" fillId="8" borderId="15" xfId="0" applyNumberFormat="1" applyFont="1" applyFill="1" applyBorder="1" applyAlignment="1">
      <alignment vertical="center"/>
    </xf>
    <xf numFmtId="164" fontId="13" fillId="8" borderId="15" xfId="0" applyNumberFormat="1" applyFont="1" applyFill="1" applyBorder="1" applyAlignment="1">
      <alignment vertical="center"/>
    </xf>
    <xf numFmtId="4" fontId="12" fillId="12" borderId="8" xfId="0" applyNumberFormat="1" applyFont="1" applyFill="1" applyBorder="1" applyAlignment="1">
      <alignment vertical="center"/>
    </xf>
    <xf numFmtId="0" fontId="10" fillId="0" borderId="1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4" fontId="10" fillId="0" borderId="5" xfId="0" applyNumberFormat="1" applyFont="1" applyBorder="1"/>
    <xf numFmtId="4" fontId="10" fillId="10" borderId="5" xfId="0" applyNumberFormat="1" applyFont="1" applyFill="1" applyBorder="1"/>
    <xf numFmtId="4" fontId="10" fillId="9" borderId="5" xfId="0" applyNumberFormat="1" applyFont="1" applyFill="1" applyBorder="1"/>
    <xf numFmtId="4" fontId="10" fillId="13" borderId="5" xfId="0" applyNumberFormat="1" applyFont="1" applyFill="1" applyBorder="1"/>
    <xf numFmtId="4" fontId="10" fillId="12" borderId="5" xfId="0" applyNumberFormat="1" applyFont="1" applyFill="1" applyBorder="1"/>
    <xf numFmtId="49" fontId="5" fillId="3" borderId="24" xfId="0" applyNumberFormat="1" applyFont="1" applyFill="1" applyBorder="1" applyAlignment="1">
      <alignment horizontal="left"/>
    </xf>
    <xf numFmtId="49" fontId="5" fillId="3" borderId="25" xfId="0" applyNumberFormat="1" applyFont="1" applyFill="1" applyBorder="1" applyAlignment="1">
      <alignment horizontal="left"/>
    </xf>
    <xf numFmtId="49" fontId="5" fillId="3" borderId="12" xfId="0" applyNumberFormat="1" applyFont="1" applyFill="1" applyBorder="1"/>
    <xf numFmtId="4" fontId="12" fillId="3" borderId="12" xfId="0" applyNumberFormat="1" applyFont="1" applyFill="1" applyBorder="1" applyAlignment="1">
      <alignment vertical="center"/>
    </xf>
    <xf numFmtId="4" fontId="12" fillId="10" borderId="15" xfId="0" applyNumberFormat="1" applyFont="1" applyFill="1" applyBorder="1" applyAlignment="1">
      <alignment vertical="center"/>
    </xf>
    <xf numFmtId="4" fontId="10" fillId="10" borderId="12" xfId="0" applyNumberFormat="1" applyFont="1" applyFill="1" applyBorder="1"/>
    <xf numFmtId="4" fontId="10" fillId="14" borderId="5" xfId="0" applyNumberFormat="1" applyFont="1" applyFill="1" applyBorder="1"/>
    <xf numFmtId="4" fontId="18" fillId="15" borderId="5" xfId="0" applyNumberFormat="1" applyFont="1" applyFill="1" applyBorder="1"/>
    <xf numFmtId="4" fontId="10" fillId="14" borderId="5" xfId="0" applyNumberFormat="1" applyFont="1" applyFill="1" applyBorder="1" applyAlignment="1">
      <alignment wrapText="1"/>
    </xf>
    <xf numFmtId="4" fontId="20" fillId="15" borderId="5" xfId="0" applyNumberFormat="1" applyFont="1" applyFill="1" applyBorder="1" applyAlignment="1"/>
    <xf numFmtId="0" fontId="0" fillId="0" borderId="0" xfId="0" applyAlignment="1">
      <alignment horizontal="center" vertical="center"/>
    </xf>
    <xf numFmtId="4" fontId="10" fillId="16" borderId="5" xfId="0" applyNumberFormat="1" applyFont="1" applyFill="1" applyBorder="1"/>
    <xf numFmtId="4" fontId="10" fillId="16" borderId="12" xfId="0" applyNumberFormat="1" applyFont="1" applyFill="1" applyBorder="1"/>
    <xf numFmtId="4" fontId="10" fillId="17" borderId="5" xfId="0" applyNumberFormat="1" applyFont="1" applyFill="1" applyBorder="1"/>
    <xf numFmtId="0" fontId="0" fillId="0" borderId="0" xfId="0" applyBorder="1" applyAlignment="1"/>
    <xf numFmtId="0" fontId="0" fillId="16" borderId="0" xfId="0" applyFill="1" applyBorder="1" applyAlignment="1"/>
    <xf numFmtId="0" fontId="0" fillId="17" borderId="0" xfId="0" applyFill="1"/>
    <xf numFmtId="4" fontId="20" fillId="18" borderId="0" xfId="0" applyNumberFormat="1" applyFont="1" applyFill="1" applyBorder="1" applyAlignment="1"/>
    <xf numFmtId="0" fontId="17" fillId="18" borderId="0" xfId="0" applyFont="1" applyFill="1" applyBorder="1" applyAlignment="1"/>
    <xf numFmtId="0" fontId="0" fillId="18" borderId="0" xfId="0" applyFill="1" applyBorder="1" applyAlignment="1"/>
    <xf numFmtId="4" fontId="18" fillId="18" borderId="0" xfId="0" applyNumberFormat="1" applyFont="1" applyFill="1" applyBorder="1"/>
    <xf numFmtId="4" fontId="13" fillId="16" borderId="8" xfId="0" applyNumberFormat="1" applyFont="1" applyFill="1" applyBorder="1" applyAlignment="1">
      <alignment vertical="center"/>
    </xf>
    <xf numFmtId="4" fontId="13" fillId="16" borderId="8" xfId="0" applyNumberFormat="1" applyFont="1" applyFill="1" applyBorder="1" applyAlignment="1">
      <alignment vertical="center" wrapText="1"/>
    </xf>
    <xf numFmtId="4" fontId="13" fillId="17" borderId="8" xfId="0" applyNumberFormat="1" applyFont="1" applyFill="1" applyBorder="1" applyAlignment="1">
      <alignment vertical="center"/>
    </xf>
    <xf numFmtId="4" fontId="13" fillId="17" borderId="5" xfId="0" applyNumberFormat="1" applyFont="1" applyFill="1" applyBorder="1" applyAlignment="1">
      <alignment vertical="center"/>
    </xf>
    <xf numFmtId="49" fontId="8" fillId="5" borderId="13" xfId="0" applyNumberFormat="1" applyFont="1" applyFill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49" fontId="8" fillId="8" borderId="13" xfId="0" applyNumberFormat="1" applyFont="1" applyFill="1" applyBorder="1" applyAlignment="1">
      <alignment horizontal="right" vertical="center"/>
    </xf>
    <xf numFmtId="0" fontId="10" fillId="0" borderId="1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49" fontId="8" fillId="5" borderId="9" xfId="0" applyNumberFormat="1" applyFont="1" applyFill="1" applyBorder="1" applyAlignment="1">
      <alignment horizontal="right"/>
    </xf>
    <xf numFmtId="0" fontId="7" fillId="4" borderId="9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9" fillId="6" borderId="13" xfId="0" applyFont="1" applyFill="1" applyBorder="1" applyAlignment="1">
      <alignment horizontal="left"/>
    </xf>
    <xf numFmtId="0" fontId="9" fillId="6" borderId="14" xfId="0" applyFont="1" applyFill="1" applyBorder="1" applyAlignment="1">
      <alignment horizontal="left"/>
    </xf>
    <xf numFmtId="0" fontId="9" fillId="6" borderId="7" xfId="0" applyFont="1" applyFill="1" applyBorder="1" applyAlignment="1">
      <alignment horizontal="left"/>
    </xf>
    <xf numFmtId="49" fontId="9" fillId="8" borderId="13" xfId="0" applyNumberFormat="1" applyFont="1" applyFill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9" fillId="4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/>
    <xf numFmtId="0" fontId="16" fillId="0" borderId="0" xfId="0" applyFont="1" applyAlignment="1"/>
    <xf numFmtId="0" fontId="0" fillId="14" borderId="9" xfId="0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4" xfId="0" applyBorder="1" applyAlignment="1"/>
    <xf numFmtId="0" fontId="0" fillId="0" borderId="7" xfId="0" applyBorder="1" applyAlignment="1"/>
    <xf numFmtId="0" fontId="17" fillId="15" borderId="9" xfId="0" applyFont="1" applyFill="1" applyBorder="1" applyAlignment="1"/>
    <xf numFmtId="0" fontId="0" fillId="0" borderId="0" xfId="0" applyAlignment="1">
      <alignment horizontal="center"/>
    </xf>
    <xf numFmtId="165" fontId="0" fillId="0" borderId="0" xfId="0" applyNumberFormat="1" applyFont="1" applyAlignment="1"/>
    <xf numFmtId="0" fontId="0" fillId="0" borderId="0" xfId="0" applyFont="1" applyAlignment="1"/>
  </cellXfs>
  <cellStyles count="2">
    <cellStyle name="Normal_D.U. akontacija  siječanj 2010." xfId="1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A4" workbookViewId="0">
      <selection activeCell="N31" sqref="N31"/>
    </sheetView>
  </sheetViews>
  <sheetFormatPr defaultRowHeight="15" x14ac:dyDescent="0.25"/>
  <cols>
    <col min="1" max="1" width="3.85546875" customWidth="1"/>
    <col min="2" max="2" width="2.140625" customWidth="1"/>
    <col min="3" max="3" width="1" customWidth="1"/>
    <col min="4" max="4" width="17.85546875" customWidth="1"/>
    <col min="5" max="5" width="8.7109375" customWidth="1"/>
    <col min="6" max="6" width="7.7109375" customWidth="1"/>
    <col min="7" max="7" width="7.42578125" customWidth="1"/>
    <col min="8" max="8" width="9.140625" customWidth="1"/>
    <col min="9" max="9" width="7.5703125" customWidth="1"/>
    <col min="10" max="10" width="9.140625" customWidth="1"/>
    <col min="11" max="11" width="8.5703125" customWidth="1"/>
    <col min="12" max="12" width="9.5703125" customWidth="1"/>
    <col min="13" max="13" width="8.140625" customWidth="1"/>
    <col min="14" max="14" width="10.28515625" customWidth="1"/>
    <col min="15" max="15" width="9" customWidth="1"/>
    <col min="16" max="16" width="10.140625" customWidth="1"/>
    <col min="256" max="256" width="9.42578125" customWidth="1"/>
    <col min="257" max="257" width="4.5703125" customWidth="1"/>
    <col min="258" max="258" width="10.42578125" customWidth="1"/>
    <col min="259" max="259" width="31" customWidth="1"/>
    <col min="260" max="261" width="10.5703125" customWidth="1"/>
    <col min="262" max="262" width="12.7109375" customWidth="1"/>
    <col min="263" max="263" width="10.5703125" customWidth="1"/>
    <col min="512" max="512" width="9.42578125" customWidth="1"/>
    <col min="513" max="513" width="4.5703125" customWidth="1"/>
    <col min="514" max="514" width="10.42578125" customWidth="1"/>
    <col min="515" max="515" width="31" customWidth="1"/>
    <col min="516" max="517" width="10.5703125" customWidth="1"/>
    <col min="518" max="518" width="12.7109375" customWidth="1"/>
    <col min="519" max="519" width="10.5703125" customWidth="1"/>
    <col min="768" max="768" width="9.42578125" customWidth="1"/>
    <col min="769" max="769" width="4.5703125" customWidth="1"/>
    <col min="770" max="770" width="10.42578125" customWidth="1"/>
    <col min="771" max="771" width="31" customWidth="1"/>
    <col min="772" max="773" width="10.5703125" customWidth="1"/>
    <col min="774" max="774" width="12.7109375" customWidth="1"/>
    <col min="775" max="775" width="10.5703125" customWidth="1"/>
    <col min="1024" max="1024" width="9.42578125" customWidth="1"/>
    <col min="1025" max="1025" width="4.5703125" customWidth="1"/>
    <col min="1026" max="1026" width="10.42578125" customWidth="1"/>
    <col min="1027" max="1027" width="31" customWidth="1"/>
    <col min="1028" max="1029" width="10.5703125" customWidth="1"/>
    <col min="1030" max="1030" width="12.7109375" customWidth="1"/>
    <col min="1031" max="1031" width="10.5703125" customWidth="1"/>
    <col min="1280" max="1280" width="9.42578125" customWidth="1"/>
    <col min="1281" max="1281" width="4.5703125" customWidth="1"/>
    <col min="1282" max="1282" width="10.42578125" customWidth="1"/>
    <col min="1283" max="1283" width="31" customWidth="1"/>
    <col min="1284" max="1285" width="10.5703125" customWidth="1"/>
    <col min="1286" max="1286" width="12.7109375" customWidth="1"/>
    <col min="1287" max="1287" width="10.5703125" customWidth="1"/>
    <col min="1536" max="1536" width="9.42578125" customWidth="1"/>
    <col min="1537" max="1537" width="4.5703125" customWidth="1"/>
    <col min="1538" max="1538" width="10.42578125" customWidth="1"/>
    <col min="1539" max="1539" width="31" customWidth="1"/>
    <col min="1540" max="1541" width="10.5703125" customWidth="1"/>
    <col min="1542" max="1542" width="12.7109375" customWidth="1"/>
    <col min="1543" max="1543" width="10.5703125" customWidth="1"/>
    <col min="1792" max="1792" width="9.42578125" customWidth="1"/>
    <col min="1793" max="1793" width="4.5703125" customWidth="1"/>
    <col min="1794" max="1794" width="10.42578125" customWidth="1"/>
    <col min="1795" max="1795" width="31" customWidth="1"/>
    <col min="1796" max="1797" width="10.5703125" customWidth="1"/>
    <col min="1798" max="1798" width="12.7109375" customWidth="1"/>
    <col min="1799" max="1799" width="10.5703125" customWidth="1"/>
    <col min="2048" max="2048" width="9.42578125" customWidth="1"/>
    <col min="2049" max="2049" width="4.5703125" customWidth="1"/>
    <col min="2050" max="2050" width="10.42578125" customWidth="1"/>
    <col min="2051" max="2051" width="31" customWidth="1"/>
    <col min="2052" max="2053" width="10.5703125" customWidth="1"/>
    <col min="2054" max="2054" width="12.7109375" customWidth="1"/>
    <col min="2055" max="2055" width="10.5703125" customWidth="1"/>
    <col min="2304" max="2304" width="9.42578125" customWidth="1"/>
    <col min="2305" max="2305" width="4.5703125" customWidth="1"/>
    <col min="2306" max="2306" width="10.42578125" customWidth="1"/>
    <col min="2307" max="2307" width="31" customWidth="1"/>
    <col min="2308" max="2309" width="10.5703125" customWidth="1"/>
    <col min="2310" max="2310" width="12.7109375" customWidth="1"/>
    <col min="2311" max="2311" width="10.5703125" customWidth="1"/>
    <col min="2560" max="2560" width="9.42578125" customWidth="1"/>
    <col min="2561" max="2561" width="4.5703125" customWidth="1"/>
    <col min="2562" max="2562" width="10.42578125" customWidth="1"/>
    <col min="2563" max="2563" width="31" customWidth="1"/>
    <col min="2564" max="2565" width="10.5703125" customWidth="1"/>
    <col min="2566" max="2566" width="12.7109375" customWidth="1"/>
    <col min="2567" max="2567" width="10.5703125" customWidth="1"/>
    <col min="2816" max="2816" width="9.42578125" customWidth="1"/>
    <col min="2817" max="2817" width="4.5703125" customWidth="1"/>
    <col min="2818" max="2818" width="10.42578125" customWidth="1"/>
    <col min="2819" max="2819" width="31" customWidth="1"/>
    <col min="2820" max="2821" width="10.5703125" customWidth="1"/>
    <col min="2822" max="2822" width="12.7109375" customWidth="1"/>
    <col min="2823" max="2823" width="10.5703125" customWidth="1"/>
    <col min="3072" max="3072" width="9.42578125" customWidth="1"/>
    <col min="3073" max="3073" width="4.5703125" customWidth="1"/>
    <col min="3074" max="3074" width="10.42578125" customWidth="1"/>
    <col min="3075" max="3075" width="31" customWidth="1"/>
    <col min="3076" max="3077" width="10.5703125" customWidth="1"/>
    <col min="3078" max="3078" width="12.7109375" customWidth="1"/>
    <col min="3079" max="3079" width="10.5703125" customWidth="1"/>
    <col min="3328" max="3328" width="9.42578125" customWidth="1"/>
    <col min="3329" max="3329" width="4.5703125" customWidth="1"/>
    <col min="3330" max="3330" width="10.42578125" customWidth="1"/>
    <col min="3331" max="3331" width="31" customWidth="1"/>
    <col min="3332" max="3333" width="10.5703125" customWidth="1"/>
    <col min="3334" max="3334" width="12.7109375" customWidth="1"/>
    <col min="3335" max="3335" width="10.5703125" customWidth="1"/>
    <col min="3584" max="3584" width="9.42578125" customWidth="1"/>
    <col min="3585" max="3585" width="4.5703125" customWidth="1"/>
    <col min="3586" max="3586" width="10.42578125" customWidth="1"/>
    <col min="3587" max="3587" width="31" customWidth="1"/>
    <col min="3588" max="3589" width="10.5703125" customWidth="1"/>
    <col min="3590" max="3590" width="12.7109375" customWidth="1"/>
    <col min="3591" max="3591" width="10.5703125" customWidth="1"/>
    <col min="3840" max="3840" width="9.42578125" customWidth="1"/>
    <col min="3841" max="3841" width="4.5703125" customWidth="1"/>
    <col min="3842" max="3842" width="10.42578125" customWidth="1"/>
    <col min="3843" max="3843" width="31" customWidth="1"/>
    <col min="3844" max="3845" width="10.5703125" customWidth="1"/>
    <col min="3846" max="3846" width="12.7109375" customWidth="1"/>
    <col min="3847" max="3847" width="10.5703125" customWidth="1"/>
    <col min="4096" max="4096" width="9.42578125" customWidth="1"/>
    <col min="4097" max="4097" width="4.5703125" customWidth="1"/>
    <col min="4098" max="4098" width="10.42578125" customWidth="1"/>
    <col min="4099" max="4099" width="31" customWidth="1"/>
    <col min="4100" max="4101" width="10.5703125" customWidth="1"/>
    <col min="4102" max="4102" width="12.7109375" customWidth="1"/>
    <col min="4103" max="4103" width="10.5703125" customWidth="1"/>
    <col min="4352" max="4352" width="9.42578125" customWidth="1"/>
    <col min="4353" max="4353" width="4.5703125" customWidth="1"/>
    <col min="4354" max="4354" width="10.42578125" customWidth="1"/>
    <col min="4355" max="4355" width="31" customWidth="1"/>
    <col min="4356" max="4357" width="10.5703125" customWidth="1"/>
    <col min="4358" max="4358" width="12.7109375" customWidth="1"/>
    <col min="4359" max="4359" width="10.5703125" customWidth="1"/>
    <col min="4608" max="4608" width="9.42578125" customWidth="1"/>
    <col min="4609" max="4609" width="4.5703125" customWidth="1"/>
    <col min="4610" max="4610" width="10.42578125" customWidth="1"/>
    <col min="4611" max="4611" width="31" customWidth="1"/>
    <col min="4612" max="4613" width="10.5703125" customWidth="1"/>
    <col min="4614" max="4614" width="12.7109375" customWidth="1"/>
    <col min="4615" max="4615" width="10.5703125" customWidth="1"/>
    <col min="4864" max="4864" width="9.42578125" customWidth="1"/>
    <col min="4865" max="4865" width="4.5703125" customWidth="1"/>
    <col min="4866" max="4866" width="10.42578125" customWidth="1"/>
    <col min="4867" max="4867" width="31" customWidth="1"/>
    <col min="4868" max="4869" width="10.5703125" customWidth="1"/>
    <col min="4870" max="4870" width="12.7109375" customWidth="1"/>
    <col min="4871" max="4871" width="10.5703125" customWidth="1"/>
    <col min="5120" max="5120" width="9.42578125" customWidth="1"/>
    <col min="5121" max="5121" width="4.5703125" customWidth="1"/>
    <col min="5122" max="5122" width="10.42578125" customWidth="1"/>
    <col min="5123" max="5123" width="31" customWidth="1"/>
    <col min="5124" max="5125" width="10.5703125" customWidth="1"/>
    <col min="5126" max="5126" width="12.7109375" customWidth="1"/>
    <col min="5127" max="5127" width="10.5703125" customWidth="1"/>
    <col min="5376" max="5376" width="9.42578125" customWidth="1"/>
    <col min="5377" max="5377" width="4.5703125" customWidth="1"/>
    <col min="5378" max="5378" width="10.42578125" customWidth="1"/>
    <col min="5379" max="5379" width="31" customWidth="1"/>
    <col min="5380" max="5381" width="10.5703125" customWidth="1"/>
    <col min="5382" max="5382" width="12.7109375" customWidth="1"/>
    <col min="5383" max="5383" width="10.5703125" customWidth="1"/>
    <col min="5632" max="5632" width="9.42578125" customWidth="1"/>
    <col min="5633" max="5633" width="4.5703125" customWidth="1"/>
    <col min="5634" max="5634" width="10.42578125" customWidth="1"/>
    <col min="5635" max="5635" width="31" customWidth="1"/>
    <col min="5636" max="5637" width="10.5703125" customWidth="1"/>
    <col min="5638" max="5638" width="12.7109375" customWidth="1"/>
    <col min="5639" max="5639" width="10.5703125" customWidth="1"/>
    <col min="5888" max="5888" width="9.42578125" customWidth="1"/>
    <col min="5889" max="5889" width="4.5703125" customWidth="1"/>
    <col min="5890" max="5890" width="10.42578125" customWidth="1"/>
    <col min="5891" max="5891" width="31" customWidth="1"/>
    <col min="5892" max="5893" width="10.5703125" customWidth="1"/>
    <col min="5894" max="5894" width="12.7109375" customWidth="1"/>
    <col min="5895" max="5895" width="10.5703125" customWidth="1"/>
    <col min="6144" max="6144" width="9.42578125" customWidth="1"/>
    <col min="6145" max="6145" width="4.5703125" customWidth="1"/>
    <col min="6146" max="6146" width="10.42578125" customWidth="1"/>
    <col min="6147" max="6147" width="31" customWidth="1"/>
    <col min="6148" max="6149" width="10.5703125" customWidth="1"/>
    <col min="6150" max="6150" width="12.7109375" customWidth="1"/>
    <col min="6151" max="6151" width="10.5703125" customWidth="1"/>
    <col min="6400" max="6400" width="9.42578125" customWidth="1"/>
    <col min="6401" max="6401" width="4.5703125" customWidth="1"/>
    <col min="6402" max="6402" width="10.42578125" customWidth="1"/>
    <col min="6403" max="6403" width="31" customWidth="1"/>
    <col min="6404" max="6405" width="10.5703125" customWidth="1"/>
    <col min="6406" max="6406" width="12.7109375" customWidth="1"/>
    <col min="6407" max="6407" width="10.5703125" customWidth="1"/>
    <col min="6656" max="6656" width="9.42578125" customWidth="1"/>
    <col min="6657" max="6657" width="4.5703125" customWidth="1"/>
    <col min="6658" max="6658" width="10.42578125" customWidth="1"/>
    <col min="6659" max="6659" width="31" customWidth="1"/>
    <col min="6660" max="6661" width="10.5703125" customWidth="1"/>
    <col min="6662" max="6662" width="12.7109375" customWidth="1"/>
    <col min="6663" max="6663" width="10.5703125" customWidth="1"/>
    <col min="6912" max="6912" width="9.42578125" customWidth="1"/>
    <col min="6913" max="6913" width="4.5703125" customWidth="1"/>
    <col min="6914" max="6914" width="10.42578125" customWidth="1"/>
    <col min="6915" max="6915" width="31" customWidth="1"/>
    <col min="6916" max="6917" width="10.5703125" customWidth="1"/>
    <col min="6918" max="6918" width="12.7109375" customWidth="1"/>
    <col min="6919" max="6919" width="10.5703125" customWidth="1"/>
    <col min="7168" max="7168" width="9.42578125" customWidth="1"/>
    <col min="7169" max="7169" width="4.5703125" customWidth="1"/>
    <col min="7170" max="7170" width="10.42578125" customWidth="1"/>
    <col min="7171" max="7171" width="31" customWidth="1"/>
    <col min="7172" max="7173" width="10.5703125" customWidth="1"/>
    <col min="7174" max="7174" width="12.7109375" customWidth="1"/>
    <col min="7175" max="7175" width="10.5703125" customWidth="1"/>
    <col min="7424" max="7424" width="9.42578125" customWidth="1"/>
    <col min="7425" max="7425" width="4.5703125" customWidth="1"/>
    <col min="7426" max="7426" width="10.42578125" customWidth="1"/>
    <col min="7427" max="7427" width="31" customWidth="1"/>
    <col min="7428" max="7429" width="10.5703125" customWidth="1"/>
    <col min="7430" max="7430" width="12.7109375" customWidth="1"/>
    <col min="7431" max="7431" width="10.5703125" customWidth="1"/>
    <col min="7680" max="7680" width="9.42578125" customWidth="1"/>
    <col min="7681" max="7681" width="4.5703125" customWidth="1"/>
    <col min="7682" max="7682" width="10.42578125" customWidth="1"/>
    <col min="7683" max="7683" width="31" customWidth="1"/>
    <col min="7684" max="7685" width="10.5703125" customWidth="1"/>
    <col min="7686" max="7686" width="12.7109375" customWidth="1"/>
    <col min="7687" max="7687" width="10.5703125" customWidth="1"/>
    <col min="7936" max="7936" width="9.42578125" customWidth="1"/>
    <col min="7937" max="7937" width="4.5703125" customWidth="1"/>
    <col min="7938" max="7938" width="10.42578125" customWidth="1"/>
    <col min="7939" max="7939" width="31" customWidth="1"/>
    <col min="7940" max="7941" width="10.5703125" customWidth="1"/>
    <col min="7942" max="7942" width="12.7109375" customWidth="1"/>
    <col min="7943" max="7943" width="10.5703125" customWidth="1"/>
    <col min="8192" max="8192" width="9.42578125" customWidth="1"/>
    <col min="8193" max="8193" width="4.5703125" customWidth="1"/>
    <col min="8194" max="8194" width="10.42578125" customWidth="1"/>
    <col min="8195" max="8195" width="31" customWidth="1"/>
    <col min="8196" max="8197" width="10.5703125" customWidth="1"/>
    <col min="8198" max="8198" width="12.7109375" customWidth="1"/>
    <col min="8199" max="8199" width="10.5703125" customWidth="1"/>
    <col min="8448" max="8448" width="9.42578125" customWidth="1"/>
    <col min="8449" max="8449" width="4.5703125" customWidth="1"/>
    <col min="8450" max="8450" width="10.42578125" customWidth="1"/>
    <col min="8451" max="8451" width="31" customWidth="1"/>
    <col min="8452" max="8453" width="10.5703125" customWidth="1"/>
    <col min="8454" max="8454" width="12.7109375" customWidth="1"/>
    <col min="8455" max="8455" width="10.5703125" customWidth="1"/>
    <col min="8704" max="8704" width="9.42578125" customWidth="1"/>
    <col min="8705" max="8705" width="4.5703125" customWidth="1"/>
    <col min="8706" max="8706" width="10.42578125" customWidth="1"/>
    <col min="8707" max="8707" width="31" customWidth="1"/>
    <col min="8708" max="8709" width="10.5703125" customWidth="1"/>
    <col min="8710" max="8710" width="12.7109375" customWidth="1"/>
    <col min="8711" max="8711" width="10.5703125" customWidth="1"/>
    <col min="8960" max="8960" width="9.42578125" customWidth="1"/>
    <col min="8961" max="8961" width="4.5703125" customWidth="1"/>
    <col min="8962" max="8962" width="10.42578125" customWidth="1"/>
    <col min="8963" max="8963" width="31" customWidth="1"/>
    <col min="8964" max="8965" width="10.5703125" customWidth="1"/>
    <col min="8966" max="8966" width="12.7109375" customWidth="1"/>
    <col min="8967" max="8967" width="10.5703125" customWidth="1"/>
    <col min="9216" max="9216" width="9.42578125" customWidth="1"/>
    <col min="9217" max="9217" width="4.5703125" customWidth="1"/>
    <col min="9218" max="9218" width="10.42578125" customWidth="1"/>
    <col min="9219" max="9219" width="31" customWidth="1"/>
    <col min="9220" max="9221" width="10.5703125" customWidth="1"/>
    <col min="9222" max="9222" width="12.7109375" customWidth="1"/>
    <col min="9223" max="9223" width="10.5703125" customWidth="1"/>
    <col min="9472" max="9472" width="9.42578125" customWidth="1"/>
    <col min="9473" max="9473" width="4.5703125" customWidth="1"/>
    <col min="9474" max="9474" width="10.42578125" customWidth="1"/>
    <col min="9475" max="9475" width="31" customWidth="1"/>
    <col min="9476" max="9477" width="10.5703125" customWidth="1"/>
    <col min="9478" max="9478" width="12.7109375" customWidth="1"/>
    <col min="9479" max="9479" width="10.5703125" customWidth="1"/>
    <col min="9728" max="9728" width="9.42578125" customWidth="1"/>
    <col min="9729" max="9729" width="4.5703125" customWidth="1"/>
    <col min="9730" max="9730" width="10.42578125" customWidth="1"/>
    <col min="9731" max="9731" width="31" customWidth="1"/>
    <col min="9732" max="9733" width="10.5703125" customWidth="1"/>
    <col min="9734" max="9734" width="12.7109375" customWidth="1"/>
    <col min="9735" max="9735" width="10.5703125" customWidth="1"/>
    <col min="9984" max="9984" width="9.42578125" customWidth="1"/>
    <col min="9985" max="9985" width="4.5703125" customWidth="1"/>
    <col min="9986" max="9986" width="10.42578125" customWidth="1"/>
    <col min="9987" max="9987" width="31" customWidth="1"/>
    <col min="9988" max="9989" width="10.5703125" customWidth="1"/>
    <col min="9990" max="9990" width="12.7109375" customWidth="1"/>
    <col min="9991" max="9991" width="10.5703125" customWidth="1"/>
    <col min="10240" max="10240" width="9.42578125" customWidth="1"/>
    <col min="10241" max="10241" width="4.5703125" customWidth="1"/>
    <col min="10242" max="10242" width="10.42578125" customWidth="1"/>
    <col min="10243" max="10243" width="31" customWidth="1"/>
    <col min="10244" max="10245" width="10.5703125" customWidth="1"/>
    <col min="10246" max="10246" width="12.7109375" customWidth="1"/>
    <col min="10247" max="10247" width="10.5703125" customWidth="1"/>
    <col min="10496" max="10496" width="9.42578125" customWidth="1"/>
    <col min="10497" max="10497" width="4.5703125" customWidth="1"/>
    <col min="10498" max="10498" width="10.42578125" customWidth="1"/>
    <col min="10499" max="10499" width="31" customWidth="1"/>
    <col min="10500" max="10501" width="10.5703125" customWidth="1"/>
    <col min="10502" max="10502" width="12.7109375" customWidth="1"/>
    <col min="10503" max="10503" width="10.5703125" customWidth="1"/>
    <col min="10752" max="10752" width="9.42578125" customWidth="1"/>
    <col min="10753" max="10753" width="4.5703125" customWidth="1"/>
    <col min="10754" max="10754" width="10.42578125" customWidth="1"/>
    <col min="10755" max="10755" width="31" customWidth="1"/>
    <col min="10756" max="10757" width="10.5703125" customWidth="1"/>
    <col min="10758" max="10758" width="12.7109375" customWidth="1"/>
    <col min="10759" max="10759" width="10.5703125" customWidth="1"/>
    <col min="11008" max="11008" width="9.42578125" customWidth="1"/>
    <col min="11009" max="11009" width="4.5703125" customWidth="1"/>
    <col min="11010" max="11010" width="10.42578125" customWidth="1"/>
    <col min="11011" max="11011" width="31" customWidth="1"/>
    <col min="11012" max="11013" width="10.5703125" customWidth="1"/>
    <col min="11014" max="11014" width="12.7109375" customWidth="1"/>
    <col min="11015" max="11015" width="10.5703125" customWidth="1"/>
    <col min="11264" max="11264" width="9.42578125" customWidth="1"/>
    <col min="11265" max="11265" width="4.5703125" customWidth="1"/>
    <col min="11266" max="11266" width="10.42578125" customWidth="1"/>
    <col min="11267" max="11267" width="31" customWidth="1"/>
    <col min="11268" max="11269" width="10.5703125" customWidth="1"/>
    <col min="11270" max="11270" width="12.7109375" customWidth="1"/>
    <col min="11271" max="11271" width="10.5703125" customWidth="1"/>
    <col min="11520" max="11520" width="9.42578125" customWidth="1"/>
    <col min="11521" max="11521" width="4.5703125" customWidth="1"/>
    <col min="11522" max="11522" width="10.42578125" customWidth="1"/>
    <col min="11523" max="11523" width="31" customWidth="1"/>
    <col min="11524" max="11525" width="10.5703125" customWidth="1"/>
    <col min="11526" max="11526" width="12.7109375" customWidth="1"/>
    <col min="11527" max="11527" width="10.5703125" customWidth="1"/>
    <col min="11776" max="11776" width="9.42578125" customWidth="1"/>
    <col min="11777" max="11777" width="4.5703125" customWidth="1"/>
    <col min="11778" max="11778" width="10.42578125" customWidth="1"/>
    <col min="11779" max="11779" width="31" customWidth="1"/>
    <col min="11780" max="11781" width="10.5703125" customWidth="1"/>
    <col min="11782" max="11782" width="12.7109375" customWidth="1"/>
    <col min="11783" max="11783" width="10.5703125" customWidth="1"/>
    <col min="12032" max="12032" width="9.42578125" customWidth="1"/>
    <col min="12033" max="12033" width="4.5703125" customWidth="1"/>
    <col min="12034" max="12034" width="10.42578125" customWidth="1"/>
    <col min="12035" max="12035" width="31" customWidth="1"/>
    <col min="12036" max="12037" width="10.5703125" customWidth="1"/>
    <col min="12038" max="12038" width="12.7109375" customWidth="1"/>
    <col min="12039" max="12039" width="10.5703125" customWidth="1"/>
    <col min="12288" max="12288" width="9.42578125" customWidth="1"/>
    <col min="12289" max="12289" width="4.5703125" customWidth="1"/>
    <col min="12290" max="12290" width="10.42578125" customWidth="1"/>
    <col min="12291" max="12291" width="31" customWidth="1"/>
    <col min="12292" max="12293" width="10.5703125" customWidth="1"/>
    <col min="12294" max="12294" width="12.7109375" customWidth="1"/>
    <col min="12295" max="12295" width="10.5703125" customWidth="1"/>
    <col min="12544" max="12544" width="9.42578125" customWidth="1"/>
    <col min="12545" max="12545" width="4.5703125" customWidth="1"/>
    <col min="12546" max="12546" width="10.42578125" customWidth="1"/>
    <col min="12547" max="12547" width="31" customWidth="1"/>
    <col min="12548" max="12549" width="10.5703125" customWidth="1"/>
    <col min="12550" max="12550" width="12.7109375" customWidth="1"/>
    <col min="12551" max="12551" width="10.5703125" customWidth="1"/>
    <col min="12800" max="12800" width="9.42578125" customWidth="1"/>
    <col min="12801" max="12801" width="4.5703125" customWidth="1"/>
    <col min="12802" max="12802" width="10.42578125" customWidth="1"/>
    <col min="12803" max="12803" width="31" customWidth="1"/>
    <col min="12804" max="12805" width="10.5703125" customWidth="1"/>
    <col min="12806" max="12806" width="12.7109375" customWidth="1"/>
    <col min="12807" max="12807" width="10.5703125" customWidth="1"/>
    <col min="13056" max="13056" width="9.42578125" customWidth="1"/>
    <col min="13057" max="13057" width="4.5703125" customWidth="1"/>
    <col min="13058" max="13058" width="10.42578125" customWidth="1"/>
    <col min="13059" max="13059" width="31" customWidth="1"/>
    <col min="13060" max="13061" width="10.5703125" customWidth="1"/>
    <col min="13062" max="13062" width="12.7109375" customWidth="1"/>
    <col min="13063" max="13063" width="10.5703125" customWidth="1"/>
    <col min="13312" max="13312" width="9.42578125" customWidth="1"/>
    <col min="13313" max="13313" width="4.5703125" customWidth="1"/>
    <col min="13314" max="13314" width="10.42578125" customWidth="1"/>
    <col min="13315" max="13315" width="31" customWidth="1"/>
    <col min="13316" max="13317" width="10.5703125" customWidth="1"/>
    <col min="13318" max="13318" width="12.7109375" customWidth="1"/>
    <col min="13319" max="13319" width="10.5703125" customWidth="1"/>
    <col min="13568" max="13568" width="9.42578125" customWidth="1"/>
    <col min="13569" max="13569" width="4.5703125" customWidth="1"/>
    <col min="13570" max="13570" width="10.42578125" customWidth="1"/>
    <col min="13571" max="13571" width="31" customWidth="1"/>
    <col min="13572" max="13573" width="10.5703125" customWidth="1"/>
    <col min="13574" max="13574" width="12.7109375" customWidth="1"/>
    <col min="13575" max="13575" width="10.5703125" customWidth="1"/>
    <col min="13824" max="13824" width="9.42578125" customWidth="1"/>
    <col min="13825" max="13825" width="4.5703125" customWidth="1"/>
    <col min="13826" max="13826" width="10.42578125" customWidth="1"/>
    <col min="13827" max="13827" width="31" customWidth="1"/>
    <col min="13828" max="13829" width="10.5703125" customWidth="1"/>
    <col min="13830" max="13830" width="12.7109375" customWidth="1"/>
    <col min="13831" max="13831" width="10.5703125" customWidth="1"/>
    <col min="14080" max="14080" width="9.42578125" customWidth="1"/>
    <col min="14081" max="14081" width="4.5703125" customWidth="1"/>
    <col min="14082" max="14082" width="10.42578125" customWidth="1"/>
    <col min="14083" max="14083" width="31" customWidth="1"/>
    <col min="14084" max="14085" width="10.5703125" customWidth="1"/>
    <col min="14086" max="14086" width="12.7109375" customWidth="1"/>
    <col min="14087" max="14087" width="10.5703125" customWidth="1"/>
    <col min="14336" max="14336" width="9.42578125" customWidth="1"/>
    <col min="14337" max="14337" width="4.5703125" customWidth="1"/>
    <col min="14338" max="14338" width="10.42578125" customWidth="1"/>
    <col min="14339" max="14339" width="31" customWidth="1"/>
    <col min="14340" max="14341" width="10.5703125" customWidth="1"/>
    <col min="14342" max="14342" width="12.7109375" customWidth="1"/>
    <col min="14343" max="14343" width="10.5703125" customWidth="1"/>
    <col min="14592" max="14592" width="9.42578125" customWidth="1"/>
    <col min="14593" max="14593" width="4.5703125" customWidth="1"/>
    <col min="14594" max="14594" width="10.42578125" customWidth="1"/>
    <col min="14595" max="14595" width="31" customWidth="1"/>
    <col min="14596" max="14597" width="10.5703125" customWidth="1"/>
    <col min="14598" max="14598" width="12.7109375" customWidth="1"/>
    <col min="14599" max="14599" width="10.5703125" customWidth="1"/>
    <col min="14848" max="14848" width="9.42578125" customWidth="1"/>
    <col min="14849" max="14849" width="4.5703125" customWidth="1"/>
    <col min="14850" max="14850" width="10.42578125" customWidth="1"/>
    <col min="14851" max="14851" width="31" customWidth="1"/>
    <col min="14852" max="14853" width="10.5703125" customWidth="1"/>
    <col min="14854" max="14854" width="12.7109375" customWidth="1"/>
    <col min="14855" max="14855" width="10.5703125" customWidth="1"/>
    <col min="15104" max="15104" width="9.42578125" customWidth="1"/>
    <col min="15105" max="15105" width="4.5703125" customWidth="1"/>
    <col min="15106" max="15106" width="10.42578125" customWidth="1"/>
    <col min="15107" max="15107" width="31" customWidth="1"/>
    <col min="15108" max="15109" width="10.5703125" customWidth="1"/>
    <col min="15110" max="15110" width="12.7109375" customWidth="1"/>
    <col min="15111" max="15111" width="10.5703125" customWidth="1"/>
    <col min="15360" max="15360" width="9.42578125" customWidth="1"/>
    <col min="15361" max="15361" width="4.5703125" customWidth="1"/>
    <col min="15362" max="15362" width="10.42578125" customWidth="1"/>
    <col min="15363" max="15363" width="31" customWidth="1"/>
    <col min="15364" max="15365" width="10.5703125" customWidth="1"/>
    <col min="15366" max="15366" width="12.7109375" customWidth="1"/>
    <col min="15367" max="15367" width="10.5703125" customWidth="1"/>
    <col min="15616" max="15616" width="9.42578125" customWidth="1"/>
    <col min="15617" max="15617" width="4.5703125" customWidth="1"/>
    <col min="15618" max="15618" width="10.42578125" customWidth="1"/>
    <col min="15619" max="15619" width="31" customWidth="1"/>
    <col min="15620" max="15621" width="10.5703125" customWidth="1"/>
    <col min="15622" max="15622" width="12.7109375" customWidth="1"/>
    <col min="15623" max="15623" width="10.5703125" customWidth="1"/>
    <col min="15872" max="15872" width="9.42578125" customWidth="1"/>
    <col min="15873" max="15873" width="4.5703125" customWidth="1"/>
    <col min="15874" max="15874" width="10.42578125" customWidth="1"/>
    <col min="15875" max="15875" width="31" customWidth="1"/>
    <col min="15876" max="15877" width="10.5703125" customWidth="1"/>
    <col min="15878" max="15878" width="12.7109375" customWidth="1"/>
    <col min="15879" max="15879" width="10.5703125" customWidth="1"/>
    <col min="16128" max="16128" width="9.42578125" customWidth="1"/>
    <col min="16129" max="16129" width="4.5703125" customWidth="1"/>
    <col min="16130" max="16130" width="10.42578125" customWidth="1"/>
    <col min="16131" max="16131" width="31" customWidth="1"/>
    <col min="16132" max="16133" width="10.5703125" customWidth="1"/>
    <col min="16134" max="16134" width="12.7109375" customWidth="1"/>
    <col min="16135" max="16135" width="10.5703125" customWidth="1"/>
  </cols>
  <sheetData>
    <row r="1" spans="1:16" x14ac:dyDescent="0.25">
      <c r="A1" s="1" t="s">
        <v>0</v>
      </c>
      <c r="B1" s="1"/>
      <c r="C1" s="1"/>
      <c r="D1" s="2"/>
      <c r="E1" s="2"/>
      <c r="F1" s="2"/>
      <c r="G1" s="3"/>
      <c r="H1" s="3"/>
      <c r="I1" s="3"/>
    </row>
    <row r="2" spans="1:16" ht="6" customHeight="1" x14ac:dyDescent="0.25">
      <c r="A2" s="1"/>
      <c r="B2" s="1"/>
      <c r="C2" s="1"/>
      <c r="D2" s="2"/>
      <c r="E2" s="2"/>
      <c r="F2" s="2"/>
      <c r="G2" s="3"/>
      <c r="H2" s="3"/>
      <c r="I2" s="3"/>
    </row>
    <row r="3" spans="1:16" ht="11.25" customHeight="1" thickBot="1" x14ac:dyDescent="0.3">
      <c r="A3" s="97" t="s">
        <v>94</v>
      </c>
      <c r="B3" s="98"/>
      <c r="C3" s="98"/>
      <c r="D3" s="98"/>
      <c r="E3" s="98"/>
      <c r="F3" s="98"/>
      <c r="G3" s="98"/>
      <c r="H3" s="98"/>
      <c r="I3" s="98"/>
      <c r="J3" s="98"/>
    </row>
    <row r="4" spans="1:16" ht="22.5" customHeight="1" x14ac:dyDescent="0.25">
      <c r="A4" s="110" t="s">
        <v>89</v>
      </c>
      <c r="B4" s="111"/>
      <c r="C4" s="112"/>
      <c r="D4" s="99" t="s">
        <v>1</v>
      </c>
      <c r="E4" s="94" t="s">
        <v>96</v>
      </c>
      <c r="F4" s="95"/>
      <c r="G4" s="95"/>
      <c r="H4" s="96"/>
      <c r="I4" s="96"/>
      <c r="J4" s="96"/>
      <c r="K4" s="94" t="s">
        <v>95</v>
      </c>
      <c r="L4" s="95"/>
      <c r="M4" s="95"/>
      <c r="N4" s="96"/>
      <c r="O4" s="96"/>
      <c r="P4" s="96"/>
    </row>
    <row r="5" spans="1:16" ht="111" customHeight="1" thickBot="1" x14ac:dyDescent="0.3">
      <c r="A5" s="113"/>
      <c r="B5" s="114"/>
      <c r="C5" s="115"/>
      <c r="D5" s="100"/>
      <c r="E5" s="6" t="s">
        <v>97</v>
      </c>
      <c r="F5" s="6" t="s">
        <v>90</v>
      </c>
      <c r="G5" s="6" t="s">
        <v>91</v>
      </c>
      <c r="H5" s="6" t="s">
        <v>92</v>
      </c>
      <c r="I5" s="24" t="s">
        <v>93</v>
      </c>
      <c r="J5" s="7" t="s">
        <v>48</v>
      </c>
      <c r="K5" s="6" t="s">
        <v>97</v>
      </c>
      <c r="L5" s="6" t="s">
        <v>90</v>
      </c>
      <c r="M5" s="6" t="s">
        <v>91</v>
      </c>
      <c r="N5" s="6" t="s">
        <v>92</v>
      </c>
      <c r="O5" s="24" t="s">
        <v>93</v>
      </c>
      <c r="P5" s="7" t="s">
        <v>48</v>
      </c>
    </row>
    <row r="6" spans="1:16" ht="9" customHeight="1" thickTop="1" x14ac:dyDescent="0.25">
      <c r="A6" s="116">
        <v>1</v>
      </c>
      <c r="B6" s="117"/>
      <c r="C6" s="118"/>
      <c r="D6" s="4">
        <v>4</v>
      </c>
      <c r="E6" s="4">
        <v>5</v>
      </c>
      <c r="F6" s="4">
        <v>6</v>
      </c>
      <c r="G6" s="4">
        <v>7</v>
      </c>
      <c r="H6" s="5">
        <v>8</v>
      </c>
      <c r="I6" s="4">
        <v>9</v>
      </c>
      <c r="J6" s="25"/>
    </row>
    <row r="7" spans="1:16" x14ac:dyDescent="0.25">
      <c r="A7" s="33" t="s">
        <v>49</v>
      </c>
      <c r="B7" s="55"/>
      <c r="C7" s="56"/>
      <c r="D7" s="8" t="s">
        <v>2</v>
      </c>
      <c r="E7" s="34">
        <v>828795</v>
      </c>
      <c r="F7" s="35">
        <v>99982.81</v>
      </c>
      <c r="G7" s="34"/>
      <c r="H7" s="34">
        <v>8800296</v>
      </c>
      <c r="I7" s="34">
        <v>440768.25</v>
      </c>
      <c r="J7" s="34">
        <f>SUM(E7:I7)</f>
        <v>10169842.060000001</v>
      </c>
      <c r="K7" s="57">
        <v>110000</v>
      </c>
      <c r="L7" s="57">
        <v>13270</v>
      </c>
      <c r="M7" s="57">
        <f>SUM(G7/7.5345)</f>
        <v>0</v>
      </c>
      <c r="N7" s="57">
        <v>1168000</v>
      </c>
      <c r="O7" s="57">
        <v>58500</v>
      </c>
      <c r="P7" s="57">
        <f>SUM(K7:O7)</f>
        <v>1349770</v>
      </c>
    </row>
    <row r="8" spans="1:16" x14ac:dyDescent="0.25">
      <c r="A8" s="33" t="s">
        <v>50</v>
      </c>
      <c r="B8" s="55"/>
      <c r="C8" s="56"/>
      <c r="D8" s="8" t="s">
        <v>47</v>
      </c>
      <c r="E8" s="34"/>
      <c r="F8" s="35"/>
      <c r="G8" s="34"/>
      <c r="H8" s="34">
        <v>500290.8</v>
      </c>
      <c r="I8" s="34"/>
      <c r="J8" s="34">
        <f t="shared" ref="J8:J12" si="0">SUM(E8:I8)</f>
        <v>500290.8</v>
      </c>
      <c r="K8" s="57">
        <f t="shared" ref="K8:K49" si="1">SUM(E8/7.5345)</f>
        <v>0</v>
      </c>
      <c r="L8" s="57">
        <f t="shared" ref="L8:L50" si="2">SUM(F8/7.5345)</f>
        <v>0</v>
      </c>
      <c r="M8" s="57">
        <f t="shared" ref="M8:M55" si="3">SUM(G8/7.5345)</f>
        <v>0</v>
      </c>
      <c r="N8" s="57">
        <v>66400</v>
      </c>
      <c r="O8" s="57">
        <f t="shared" ref="O8:O55" si="4">SUM(I8/7.5345)</f>
        <v>0</v>
      </c>
      <c r="P8" s="57">
        <f t="shared" ref="P8:P12" si="5">SUM(K8:O8)</f>
        <v>66400</v>
      </c>
    </row>
    <row r="9" spans="1:16" x14ac:dyDescent="0.25">
      <c r="A9" s="33" t="s">
        <v>51</v>
      </c>
      <c r="B9" s="55"/>
      <c r="C9" s="56"/>
      <c r="D9" s="8" t="s">
        <v>3</v>
      </c>
      <c r="E9" s="34">
        <v>218500.5</v>
      </c>
      <c r="F9" s="36">
        <v>20343.150000000001</v>
      </c>
      <c r="G9" s="34"/>
      <c r="H9" s="34">
        <v>500290.8</v>
      </c>
      <c r="I9" s="34"/>
      <c r="J9" s="34">
        <f t="shared" si="0"/>
        <v>739134.45</v>
      </c>
      <c r="K9" s="57">
        <v>29000</v>
      </c>
      <c r="L9" s="57">
        <v>2700</v>
      </c>
      <c r="M9" s="57">
        <f t="shared" si="3"/>
        <v>0</v>
      </c>
      <c r="N9" s="57">
        <v>66400</v>
      </c>
      <c r="O9" s="57">
        <f t="shared" si="4"/>
        <v>0</v>
      </c>
      <c r="P9" s="57">
        <f t="shared" si="5"/>
        <v>98100</v>
      </c>
    </row>
    <row r="10" spans="1:16" x14ac:dyDescent="0.25">
      <c r="A10" s="33" t="s">
        <v>52</v>
      </c>
      <c r="B10" s="55"/>
      <c r="C10" s="56"/>
      <c r="D10" s="8" t="s">
        <v>4</v>
      </c>
      <c r="E10" s="34">
        <v>226035</v>
      </c>
      <c r="F10" s="36">
        <v>9794.85</v>
      </c>
      <c r="G10" s="34"/>
      <c r="H10" s="34">
        <v>330011.09999999998</v>
      </c>
      <c r="I10" s="34">
        <v>15069</v>
      </c>
      <c r="J10" s="34">
        <f t="shared" si="0"/>
        <v>580909.94999999995</v>
      </c>
      <c r="K10" s="57">
        <v>30000</v>
      </c>
      <c r="L10" s="57">
        <v>1300</v>
      </c>
      <c r="M10" s="57">
        <f t="shared" si="3"/>
        <v>0</v>
      </c>
      <c r="N10" s="57">
        <v>43800</v>
      </c>
      <c r="O10" s="57">
        <v>2000</v>
      </c>
      <c r="P10" s="57">
        <f t="shared" si="5"/>
        <v>77100</v>
      </c>
    </row>
    <row r="11" spans="1:16" ht="22.5" x14ac:dyDescent="0.25">
      <c r="A11" s="33" t="s">
        <v>53</v>
      </c>
      <c r="B11" s="55"/>
      <c r="C11" s="56"/>
      <c r="D11" s="21" t="s">
        <v>5</v>
      </c>
      <c r="E11" s="37"/>
      <c r="F11" s="36">
        <v>49727.7</v>
      </c>
      <c r="G11" s="34"/>
      <c r="H11" s="34">
        <v>1799992.05</v>
      </c>
      <c r="I11" s="34"/>
      <c r="J11" s="34">
        <f t="shared" si="0"/>
        <v>1849719.75</v>
      </c>
      <c r="K11" s="57">
        <f t="shared" si="1"/>
        <v>0</v>
      </c>
      <c r="L11" s="57">
        <v>6600</v>
      </c>
      <c r="M11" s="57">
        <f t="shared" si="3"/>
        <v>0</v>
      </c>
      <c r="N11" s="57">
        <v>238900</v>
      </c>
      <c r="O11" s="57">
        <f t="shared" si="4"/>
        <v>0</v>
      </c>
      <c r="P11" s="57">
        <f t="shared" si="5"/>
        <v>245500</v>
      </c>
    </row>
    <row r="12" spans="1:16" ht="33.75" x14ac:dyDescent="0.25">
      <c r="A12" s="33" t="s">
        <v>54</v>
      </c>
      <c r="B12" s="55"/>
      <c r="C12" s="56"/>
      <c r="D12" s="21" t="s">
        <v>6</v>
      </c>
      <c r="E12" s="37"/>
      <c r="F12" s="38"/>
      <c r="G12" s="34"/>
      <c r="H12" s="34">
        <v>0</v>
      </c>
      <c r="I12" s="34"/>
      <c r="J12" s="34">
        <f t="shared" si="0"/>
        <v>0</v>
      </c>
      <c r="K12" s="57">
        <f t="shared" si="1"/>
        <v>0</v>
      </c>
      <c r="L12" s="57">
        <f t="shared" si="2"/>
        <v>0</v>
      </c>
      <c r="M12" s="57">
        <f t="shared" si="3"/>
        <v>0</v>
      </c>
      <c r="N12" s="57">
        <f t="shared" ref="N12:N55" si="6">SUM(H12/7.5345)</f>
        <v>0</v>
      </c>
      <c r="O12" s="57">
        <f t="shared" si="4"/>
        <v>0</v>
      </c>
      <c r="P12" s="57">
        <f t="shared" si="5"/>
        <v>0</v>
      </c>
    </row>
    <row r="13" spans="1:16" x14ac:dyDescent="0.25">
      <c r="A13" s="9" t="s">
        <v>7</v>
      </c>
      <c r="B13" s="10"/>
      <c r="C13" s="10"/>
      <c r="D13" s="22"/>
      <c r="E13" s="39">
        <f t="shared" ref="E13:J13" si="7">SUM(E7:E12)</f>
        <v>1273330.5</v>
      </c>
      <c r="F13" s="40">
        <f t="shared" si="7"/>
        <v>179848.51</v>
      </c>
      <c r="G13" s="41">
        <f t="shared" si="7"/>
        <v>0</v>
      </c>
      <c r="H13" s="41">
        <f t="shared" si="7"/>
        <v>11930880.750000002</v>
      </c>
      <c r="I13" s="41">
        <f t="shared" si="7"/>
        <v>455837.25</v>
      </c>
      <c r="J13" s="32">
        <f t="shared" si="7"/>
        <v>13839897.01</v>
      </c>
      <c r="K13" s="59">
        <f>SUM(K7:K12)</f>
        <v>169000</v>
      </c>
      <c r="L13" s="59">
        <f>SUM(L7:L12)</f>
        <v>23870</v>
      </c>
      <c r="M13" s="59">
        <f t="shared" si="3"/>
        <v>0</v>
      </c>
      <c r="N13" s="59">
        <f>SUM(N7:N12)</f>
        <v>1583500</v>
      </c>
      <c r="O13" s="59">
        <f>SUM(O7:O12)</f>
        <v>60500</v>
      </c>
      <c r="P13" s="59">
        <f>SUM(P7:P12)</f>
        <v>1836870</v>
      </c>
    </row>
    <row r="14" spans="1:16" x14ac:dyDescent="0.25">
      <c r="A14" s="87" t="s">
        <v>55</v>
      </c>
      <c r="B14" s="88"/>
      <c r="C14" s="89"/>
      <c r="D14" s="23" t="s">
        <v>8</v>
      </c>
      <c r="E14" s="37"/>
      <c r="F14" s="36">
        <v>0</v>
      </c>
      <c r="G14" s="34"/>
      <c r="H14" s="34">
        <v>9794.85</v>
      </c>
      <c r="I14" s="34"/>
      <c r="J14" s="34">
        <f t="shared" ref="J14:J40" si="8">SUM(E14:I14)</f>
        <v>9794.85</v>
      </c>
      <c r="K14" s="57">
        <f t="shared" si="1"/>
        <v>0</v>
      </c>
      <c r="L14" s="57">
        <f t="shared" si="2"/>
        <v>0</v>
      </c>
      <c r="M14" s="57">
        <f t="shared" si="3"/>
        <v>0</v>
      </c>
      <c r="N14" s="57">
        <v>1300</v>
      </c>
      <c r="O14" s="57">
        <f t="shared" si="4"/>
        <v>0</v>
      </c>
      <c r="P14" s="57">
        <f t="shared" ref="P14:P40" si="9">SUM(K14:O14)</f>
        <v>1300</v>
      </c>
    </row>
    <row r="15" spans="1:16" ht="22.5" x14ac:dyDescent="0.25">
      <c r="A15" s="87" t="s">
        <v>56</v>
      </c>
      <c r="B15" s="88"/>
      <c r="C15" s="89"/>
      <c r="D15" s="23" t="s">
        <v>9</v>
      </c>
      <c r="E15" s="37"/>
      <c r="F15" s="36">
        <v>20343.150000000001</v>
      </c>
      <c r="G15" s="34"/>
      <c r="H15" s="34">
        <v>519880.5</v>
      </c>
      <c r="I15" s="34">
        <v>15822.45</v>
      </c>
      <c r="J15" s="34">
        <f t="shared" si="8"/>
        <v>556046.1</v>
      </c>
      <c r="K15" s="57">
        <f t="shared" si="1"/>
        <v>0</v>
      </c>
      <c r="L15" s="57">
        <v>2700</v>
      </c>
      <c r="M15" s="57">
        <f t="shared" si="3"/>
        <v>0</v>
      </c>
      <c r="N15" s="57">
        <v>69000</v>
      </c>
      <c r="O15" s="57">
        <v>2100</v>
      </c>
      <c r="P15" s="57">
        <f t="shared" si="9"/>
        <v>73800</v>
      </c>
    </row>
    <row r="16" spans="1:16" ht="22.5" x14ac:dyDescent="0.25">
      <c r="A16" s="87" t="s">
        <v>57</v>
      </c>
      <c r="B16" s="88"/>
      <c r="C16" s="89"/>
      <c r="D16" s="23" t="s">
        <v>10</v>
      </c>
      <c r="E16" s="37"/>
      <c r="F16" s="36">
        <v>0</v>
      </c>
      <c r="G16" s="34"/>
      <c r="H16" s="34">
        <v>9794.85</v>
      </c>
      <c r="I16" s="34"/>
      <c r="J16" s="34">
        <f t="shared" si="8"/>
        <v>9794.85</v>
      </c>
      <c r="K16" s="57">
        <f t="shared" si="1"/>
        <v>0</v>
      </c>
      <c r="L16" s="57">
        <f t="shared" si="2"/>
        <v>0</v>
      </c>
      <c r="M16" s="57">
        <f t="shared" si="3"/>
        <v>0</v>
      </c>
      <c r="N16" s="57">
        <v>1300</v>
      </c>
      <c r="O16" s="57">
        <f t="shared" si="4"/>
        <v>0</v>
      </c>
      <c r="P16" s="57">
        <f t="shared" si="9"/>
        <v>1300</v>
      </c>
    </row>
    <row r="17" spans="1:16" ht="22.5" x14ac:dyDescent="0.25">
      <c r="A17" s="87" t="s">
        <v>58</v>
      </c>
      <c r="B17" s="88"/>
      <c r="C17" s="89"/>
      <c r="D17" s="23" t="s">
        <v>11</v>
      </c>
      <c r="E17" s="37"/>
      <c r="F17" s="36">
        <v>5274.15</v>
      </c>
      <c r="G17" s="34"/>
      <c r="H17" s="34">
        <v>650227.35</v>
      </c>
      <c r="I17" s="34"/>
      <c r="J17" s="34">
        <f t="shared" si="8"/>
        <v>655501.5</v>
      </c>
      <c r="K17" s="57">
        <f t="shared" si="1"/>
        <v>0</v>
      </c>
      <c r="L17" s="57">
        <v>700</v>
      </c>
      <c r="M17" s="57">
        <f t="shared" si="3"/>
        <v>0</v>
      </c>
      <c r="N17" s="57">
        <v>86300</v>
      </c>
      <c r="O17" s="57">
        <f t="shared" si="4"/>
        <v>0</v>
      </c>
      <c r="P17" s="57">
        <f t="shared" si="9"/>
        <v>87000</v>
      </c>
    </row>
    <row r="18" spans="1:16" x14ac:dyDescent="0.25">
      <c r="A18" s="87" t="s">
        <v>59</v>
      </c>
      <c r="B18" s="88"/>
      <c r="C18" s="89"/>
      <c r="D18" s="23" t="s">
        <v>12</v>
      </c>
      <c r="E18" s="37">
        <v>527415</v>
      </c>
      <c r="F18" s="36">
        <v>15069</v>
      </c>
      <c r="G18" s="34">
        <v>81372.600000000006</v>
      </c>
      <c r="H18" s="34">
        <v>2150346.2999999998</v>
      </c>
      <c r="I18" s="34"/>
      <c r="J18" s="34">
        <f>SUM(E18:I18)</f>
        <v>2774202.9</v>
      </c>
      <c r="K18" s="57">
        <v>70000</v>
      </c>
      <c r="L18" s="57">
        <v>2000</v>
      </c>
      <c r="M18" s="57">
        <v>10800</v>
      </c>
      <c r="N18" s="57">
        <v>285400</v>
      </c>
      <c r="O18" s="57">
        <f t="shared" si="4"/>
        <v>0</v>
      </c>
      <c r="P18" s="57">
        <f t="shared" si="9"/>
        <v>368200</v>
      </c>
    </row>
    <row r="19" spans="1:16" x14ac:dyDescent="0.25">
      <c r="A19" s="87" t="s">
        <v>60</v>
      </c>
      <c r="B19" s="88"/>
      <c r="C19" s="89"/>
      <c r="D19" s="23" t="s">
        <v>13</v>
      </c>
      <c r="E19" s="37">
        <v>602760</v>
      </c>
      <c r="F19" s="36">
        <v>33905.25</v>
      </c>
      <c r="G19" s="34">
        <v>89660.55</v>
      </c>
      <c r="H19" s="34">
        <v>1499365.5</v>
      </c>
      <c r="I19" s="34"/>
      <c r="J19" s="34">
        <f t="shared" si="8"/>
        <v>2225691.2999999998</v>
      </c>
      <c r="K19" s="57">
        <v>80000</v>
      </c>
      <c r="L19" s="57">
        <v>4500</v>
      </c>
      <c r="M19" s="57">
        <v>11900</v>
      </c>
      <c r="N19" s="57">
        <v>199000</v>
      </c>
      <c r="O19" s="57">
        <f t="shared" si="4"/>
        <v>0</v>
      </c>
      <c r="P19" s="57">
        <f t="shared" si="9"/>
        <v>295400</v>
      </c>
    </row>
    <row r="20" spans="1:16" ht="33.75" x14ac:dyDescent="0.25">
      <c r="A20" s="87" t="s">
        <v>61</v>
      </c>
      <c r="B20" s="88"/>
      <c r="C20" s="89"/>
      <c r="D20" s="23" t="s">
        <v>14</v>
      </c>
      <c r="E20" s="37"/>
      <c r="F20" s="36">
        <v>6027.6</v>
      </c>
      <c r="G20" s="34">
        <v>0</v>
      </c>
      <c r="H20" s="34">
        <v>170279.7</v>
      </c>
      <c r="I20" s="34"/>
      <c r="J20" s="34">
        <f t="shared" si="8"/>
        <v>176307.30000000002</v>
      </c>
      <c r="K20" s="57">
        <f t="shared" si="1"/>
        <v>0</v>
      </c>
      <c r="L20" s="57">
        <v>800</v>
      </c>
      <c r="M20" s="57">
        <f t="shared" si="3"/>
        <v>0</v>
      </c>
      <c r="N20" s="57">
        <v>22600</v>
      </c>
      <c r="O20" s="57">
        <f t="shared" si="4"/>
        <v>0</v>
      </c>
      <c r="P20" s="57">
        <f t="shared" si="9"/>
        <v>23400</v>
      </c>
    </row>
    <row r="21" spans="1:16" ht="22.5" x14ac:dyDescent="0.25">
      <c r="A21" s="87" t="s">
        <v>62</v>
      </c>
      <c r="B21" s="88"/>
      <c r="C21" s="89"/>
      <c r="D21" s="23" t="s">
        <v>15</v>
      </c>
      <c r="E21" s="37"/>
      <c r="F21" s="36">
        <v>0</v>
      </c>
      <c r="G21" s="34"/>
      <c r="H21" s="34">
        <v>42946.65</v>
      </c>
      <c r="I21" s="34"/>
      <c r="J21" s="34">
        <f t="shared" si="8"/>
        <v>42946.65</v>
      </c>
      <c r="K21" s="57">
        <f t="shared" si="1"/>
        <v>0</v>
      </c>
      <c r="L21" s="57">
        <f t="shared" si="2"/>
        <v>0</v>
      </c>
      <c r="M21" s="57">
        <f t="shared" si="3"/>
        <v>0</v>
      </c>
      <c r="N21" s="57">
        <v>5700</v>
      </c>
      <c r="O21" s="57">
        <f t="shared" si="4"/>
        <v>0</v>
      </c>
      <c r="P21" s="57">
        <f t="shared" si="9"/>
        <v>5700</v>
      </c>
    </row>
    <row r="22" spans="1:16" ht="22.5" x14ac:dyDescent="0.25">
      <c r="A22" s="87" t="s">
        <v>63</v>
      </c>
      <c r="B22" s="88"/>
      <c r="C22" s="89"/>
      <c r="D22" s="23" t="s">
        <v>16</v>
      </c>
      <c r="E22" s="37"/>
      <c r="F22" s="36">
        <v>0</v>
      </c>
      <c r="G22" s="34"/>
      <c r="H22" s="34">
        <v>44453.55</v>
      </c>
      <c r="I22" s="34"/>
      <c r="J22" s="34">
        <f t="shared" si="8"/>
        <v>44453.55</v>
      </c>
      <c r="K22" s="57">
        <f t="shared" si="1"/>
        <v>0</v>
      </c>
      <c r="L22" s="57">
        <f t="shared" si="2"/>
        <v>0</v>
      </c>
      <c r="M22" s="57">
        <f t="shared" si="3"/>
        <v>0</v>
      </c>
      <c r="N22" s="57">
        <v>5900</v>
      </c>
      <c r="O22" s="57">
        <f t="shared" si="4"/>
        <v>0</v>
      </c>
      <c r="P22" s="57">
        <f t="shared" si="9"/>
        <v>5900</v>
      </c>
    </row>
    <row r="23" spans="1:16" ht="22.5" x14ac:dyDescent="0.25">
      <c r="A23" s="87" t="s">
        <v>64</v>
      </c>
      <c r="B23" s="88"/>
      <c r="C23" s="89"/>
      <c r="D23" s="23" t="s">
        <v>17</v>
      </c>
      <c r="E23" s="37"/>
      <c r="F23" s="36">
        <v>15069</v>
      </c>
      <c r="G23" s="34"/>
      <c r="H23" s="34">
        <v>63289.8</v>
      </c>
      <c r="I23" s="34"/>
      <c r="J23" s="34">
        <f t="shared" si="8"/>
        <v>78358.8</v>
      </c>
      <c r="K23" s="57">
        <f t="shared" si="1"/>
        <v>0</v>
      </c>
      <c r="L23" s="57">
        <v>2000</v>
      </c>
      <c r="M23" s="57">
        <f t="shared" si="3"/>
        <v>0</v>
      </c>
      <c r="N23" s="57">
        <v>8400</v>
      </c>
      <c r="O23" s="57">
        <f t="shared" si="4"/>
        <v>0</v>
      </c>
      <c r="P23" s="57">
        <f t="shared" si="9"/>
        <v>10400</v>
      </c>
    </row>
    <row r="24" spans="1:16" ht="22.5" x14ac:dyDescent="0.25">
      <c r="A24" s="87" t="s">
        <v>65</v>
      </c>
      <c r="B24" s="88"/>
      <c r="C24" s="89"/>
      <c r="D24" s="23" t="s">
        <v>18</v>
      </c>
      <c r="E24" s="37"/>
      <c r="F24" s="36">
        <v>30138</v>
      </c>
      <c r="G24" s="34"/>
      <c r="H24" s="34">
        <v>500290.8</v>
      </c>
      <c r="I24" s="34"/>
      <c r="J24" s="34">
        <f t="shared" si="8"/>
        <v>530428.80000000005</v>
      </c>
      <c r="K24" s="57">
        <v>0</v>
      </c>
      <c r="L24" s="57">
        <v>4000</v>
      </c>
      <c r="M24" s="57">
        <f t="shared" si="3"/>
        <v>0</v>
      </c>
      <c r="N24" s="57">
        <v>66400</v>
      </c>
      <c r="O24" s="57">
        <f t="shared" si="4"/>
        <v>0</v>
      </c>
      <c r="P24" s="57">
        <f t="shared" si="9"/>
        <v>70400</v>
      </c>
    </row>
    <row r="25" spans="1:16" ht="22.5" x14ac:dyDescent="0.25">
      <c r="A25" s="87" t="s">
        <v>66</v>
      </c>
      <c r="B25" s="88"/>
      <c r="C25" s="89"/>
      <c r="D25" s="23" t="s">
        <v>19</v>
      </c>
      <c r="E25" s="37"/>
      <c r="F25" s="36">
        <v>2260.35</v>
      </c>
      <c r="G25" s="34"/>
      <c r="H25" s="34">
        <v>18082.8</v>
      </c>
      <c r="I25" s="34"/>
      <c r="J25" s="34">
        <f t="shared" si="8"/>
        <v>20343.149999999998</v>
      </c>
      <c r="K25" s="57">
        <f t="shared" si="1"/>
        <v>0</v>
      </c>
      <c r="L25" s="57">
        <v>300</v>
      </c>
      <c r="M25" s="57">
        <f t="shared" si="3"/>
        <v>0</v>
      </c>
      <c r="N25" s="57">
        <v>2400</v>
      </c>
      <c r="O25" s="57">
        <f t="shared" si="4"/>
        <v>0</v>
      </c>
      <c r="P25" s="57">
        <f t="shared" si="9"/>
        <v>2700</v>
      </c>
    </row>
    <row r="26" spans="1:16" x14ac:dyDescent="0.25">
      <c r="A26" s="87" t="s">
        <v>67</v>
      </c>
      <c r="B26" s="88"/>
      <c r="C26" s="89"/>
      <c r="D26" s="23" t="s">
        <v>20</v>
      </c>
      <c r="E26" s="37"/>
      <c r="F26" s="36">
        <v>33905.25</v>
      </c>
      <c r="G26" s="34"/>
      <c r="H26" s="34">
        <v>870234.75</v>
      </c>
      <c r="I26" s="34"/>
      <c r="J26" s="34">
        <f t="shared" si="8"/>
        <v>904140</v>
      </c>
      <c r="K26" s="57">
        <v>0</v>
      </c>
      <c r="L26" s="57">
        <v>4500</v>
      </c>
      <c r="M26" s="57">
        <f t="shared" si="3"/>
        <v>0</v>
      </c>
      <c r="N26" s="57">
        <v>115500</v>
      </c>
      <c r="O26" s="57">
        <f t="shared" si="4"/>
        <v>0</v>
      </c>
      <c r="P26" s="57">
        <f t="shared" si="9"/>
        <v>120000</v>
      </c>
    </row>
    <row r="27" spans="1:16" x14ac:dyDescent="0.25">
      <c r="A27" s="93" t="s">
        <v>68</v>
      </c>
      <c r="B27" s="88"/>
      <c r="C27" s="89"/>
      <c r="D27" s="21" t="s">
        <v>21</v>
      </c>
      <c r="E27" s="42"/>
      <c r="F27" s="38"/>
      <c r="G27" s="43"/>
      <c r="H27" s="43">
        <v>0</v>
      </c>
      <c r="I27" s="43"/>
      <c r="J27" s="34">
        <f t="shared" si="8"/>
        <v>0</v>
      </c>
      <c r="K27" s="57">
        <f t="shared" si="1"/>
        <v>0</v>
      </c>
      <c r="L27" s="57">
        <f t="shared" si="2"/>
        <v>0</v>
      </c>
      <c r="M27" s="57">
        <f t="shared" si="3"/>
        <v>0</v>
      </c>
      <c r="N27" s="57">
        <f t="shared" si="6"/>
        <v>0</v>
      </c>
      <c r="O27" s="57">
        <f t="shared" si="4"/>
        <v>0</v>
      </c>
      <c r="P27" s="57">
        <f t="shared" si="9"/>
        <v>0</v>
      </c>
    </row>
    <row r="28" spans="1:16" ht="22.5" x14ac:dyDescent="0.25">
      <c r="A28" s="93" t="s">
        <v>69</v>
      </c>
      <c r="B28" s="88"/>
      <c r="C28" s="89"/>
      <c r="D28" s="21" t="s">
        <v>22</v>
      </c>
      <c r="E28" s="42"/>
      <c r="F28" s="38">
        <v>3013.8</v>
      </c>
      <c r="G28" s="43"/>
      <c r="H28" s="43">
        <v>55755.3</v>
      </c>
      <c r="I28" s="43"/>
      <c r="J28" s="34">
        <f t="shared" si="8"/>
        <v>58769.100000000006</v>
      </c>
      <c r="K28" s="57">
        <f t="shared" si="1"/>
        <v>0</v>
      </c>
      <c r="L28" s="57">
        <v>400</v>
      </c>
      <c r="M28" s="57">
        <f t="shared" si="3"/>
        <v>0</v>
      </c>
      <c r="N28" s="57">
        <v>7400</v>
      </c>
      <c r="O28" s="57">
        <f t="shared" si="4"/>
        <v>0</v>
      </c>
      <c r="P28" s="57">
        <f t="shared" si="9"/>
        <v>7800</v>
      </c>
    </row>
    <row r="29" spans="1:16" ht="22.5" x14ac:dyDescent="0.25">
      <c r="A29" s="93" t="s">
        <v>70</v>
      </c>
      <c r="B29" s="88"/>
      <c r="C29" s="89"/>
      <c r="D29" s="21" t="s">
        <v>23</v>
      </c>
      <c r="E29" s="42"/>
      <c r="F29" s="38"/>
      <c r="G29" s="43"/>
      <c r="H29" s="43">
        <v>12055.2</v>
      </c>
      <c r="I29" s="43">
        <v>16575.900000000001</v>
      </c>
      <c r="J29" s="34">
        <f t="shared" si="8"/>
        <v>28631.100000000002</v>
      </c>
      <c r="K29" s="57">
        <f t="shared" si="1"/>
        <v>0</v>
      </c>
      <c r="L29" s="57">
        <f t="shared" si="2"/>
        <v>0</v>
      </c>
      <c r="M29" s="57">
        <f t="shared" si="3"/>
        <v>0</v>
      </c>
      <c r="N29" s="57">
        <v>1600</v>
      </c>
      <c r="O29" s="57">
        <v>2200</v>
      </c>
      <c r="P29" s="57">
        <f t="shared" si="9"/>
        <v>3800</v>
      </c>
    </row>
    <row r="30" spans="1:16" x14ac:dyDescent="0.25">
      <c r="A30" s="87" t="s">
        <v>71</v>
      </c>
      <c r="B30" s="88"/>
      <c r="C30" s="89"/>
      <c r="D30" s="23" t="s">
        <v>24</v>
      </c>
      <c r="E30" s="37">
        <v>30138</v>
      </c>
      <c r="F30" s="36">
        <v>2260.35</v>
      </c>
      <c r="G30" s="34"/>
      <c r="H30" s="34">
        <v>55001.85</v>
      </c>
      <c r="I30" s="34"/>
      <c r="J30" s="34">
        <f t="shared" si="8"/>
        <v>87400.2</v>
      </c>
      <c r="K30" s="57">
        <v>4000</v>
      </c>
      <c r="L30" s="57">
        <v>300</v>
      </c>
      <c r="M30" s="57">
        <f t="shared" si="3"/>
        <v>0</v>
      </c>
      <c r="N30" s="57">
        <v>7300</v>
      </c>
      <c r="O30" s="57">
        <f t="shared" si="4"/>
        <v>0</v>
      </c>
      <c r="P30" s="57">
        <f t="shared" si="9"/>
        <v>11600</v>
      </c>
    </row>
    <row r="31" spans="1:16" x14ac:dyDescent="0.25">
      <c r="A31" s="87" t="s">
        <v>72</v>
      </c>
      <c r="B31" s="88"/>
      <c r="C31" s="89"/>
      <c r="D31" s="23" t="s">
        <v>25</v>
      </c>
      <c r="E31" s="37"/>
      <c r="F31" s="36">
        <v>2260.35</v>
      </c>
      <c r="G31" s="34"/>
      <c r="H31" s="34">
        <v>89660.55</v>
      </c>
      <c r="I31" s="34"/>
      <c r="J31" s="34">
        <f t="shared" si="8"/>
        <v>91920.900000000009</v>
      </c>
      <c r="K31" s="57">
        <f t="shared" si="1"/>
        <v>0</v>
      </c>
      <c r="L31" s="57">
        <v>300</v>
      </c>
      <c r="M31" s="57">
        <f t="shared" si="3"/>
        <v>0</v>
      </c>
      <c r="N31" s="57">
        <v>11900</v>
      </c>
      <c r="O31" s="57">
        <f t="shared" si="4"/>
        <v>0</v>
      </c>
      <c r="P31" s="57">
        <f t="shared" si="9"/>
        <v>12200</v>
      </c>
    </row>
    <row r="32" spans="1:16" ht="22.5" x14ac:dyDescent="0.25">
      <c r="A32" s="87" t="s">
        <v>73</v>
      </c>
      <c r="B32" s="88"/>
      <c r="C32" s="89"/>
      <c r="D32" s="23" t="s">
        <v>26</v>
      </c>
      <c r="E32" s="37">
        <v>30138</v>
      </c>
      <c r="F32" s="36"/>
      <c r="G32" s="34"/>
      <c r="H32" s="34">
        <v>0</v>
      </c>
      <c r="I32" s="34"/>
      <c r="J32" s="34">
        <f t="shared" si="8"/>
        <v>30138</v>
      </c>
      <c r="K32" s="57">
        <v>4000</v>
      </c>
      <c r="L32" s="57">
        <f t="shared" si="2"/>
        <v>0</v>
      </c>
      <c r="M32" s="57">
        <f t="shared" si="3"/>
        <v>0</v>
      </c>
      <c r="N32" s="57">
        <f t="shared" si="6"/>
        <v>0</v>
      </c>
      <c r="O32" s="57">
        <f t="shared" si="4"/>
        <v>0</v>
      </c>
      <c r="P32" s="57">
        <f t="shared" si="9"/>
        <v>4000</v>
      </c>
    </row>
    <row r="33" spans="1:16" x14ac:dyDescent="0.25">
      <c r="A33" s="87" t="s">
        <v>74</v>
      </c>
      <c r="B33" s="88"/>
      <c r="C33" s="89"/>
      <c r="D33" s="23" t="s">
        <v>27</v>
      </c>
      <c r="E33" s="37"/>
      <c r="F33" s="36">
        <v>3013.8</v>
      </c>
      <c r="G33" s="34"/>
      <c r="H33" s="34">
        <v>55001.85</v>
      </c>
      <c r="I33" s="34"/>
      <c r="J33" s="34">
        <f t="shared" si="8"/>
        <v>58015.65</v>
      </c>
      <c r="K33" s="57">
        <f t="shared" si="1"/>
        <v>0</v>
      </c>
      <c r="L33" s="57">
        <v>400</v>
      </c>
      <c r="M33" s="57">
        <f t="shared" si="3"/>
        <v>0</v>
      </c>
      <c r="N33" s="57">
        <v>7300</v>
      </c>
      <c r="O33" s="57">
        <f t="shared" si="4"/>
        <v>0</v>
      </c>
      <c r="P33" s="57">
        <f t="shared" si="9"/>
        <v>7700</v>
      </c>
    </row>
    <row r="34" spans="1:16" x14ac:dyDescent="0.25">
      <c r="A34" s="87" t="s">
        <v>75</v>
      </c>
      <c r="B34" s="88"/>
      <c r="C34" s="89"/>
      <c r="D34" s="23" t="s">
        <v>28</v>
      </c>
      <c r="E34" s="37"/>
      <c r="F34" s="36"/>
      <c r="G34" s="34"/>
      <c r="H34" s="34">
        <v>0</v>
      </c>
      <c r="I34" s="34"/>
      <c r="J34" s="34">
        <f t="shared" si="8"/>
        <v>0</v>
      </c>
      <c r="K34" s="57">
        <f t="shared" si="1"/>
        <v>0</v>
      </c>
      <c r="L34" s="57">
        <f t="shared" si="2"/>
        <v>0</v>
      </c>
      <c r="M34" s="57">
        <f t="shared" si="3"/>
        <v>0</v>
      </c>
      <c r="N34" s="57">
        <f t="shared" si="6"/>
        <v>0</v>
      </c>
      <c r="O34" s="57">
        <f t="shared" si="4"/>
        <v>0</v>
      </c>
      <c r="P34" s="57">
        <f t="shared" si="9"/>
        <v>0</v>
      </c>
    </row>
    <row r="35" spans="1:16" ht="22.5" x14ac:dyDescent="0.25">
      <c r="A35" s="87" t="s">
        <v>76</v>
      </c>
      <c r="B35" s="88"/>
      <c r="C35" s="89"/>
      <c r="D35" s="23" t="s">
        <v>29</v>
      </c>
      <c r="E35" s="37"/>
      <c r="F35" s="36"/>
      <c r="G35" s="34"/>
      <c r="H35" s="34">
        <v>0</v>
      </c>
      <c r="I35" s="34"/>
      <c r="J35" s="34">
        <f t="shared" si="8"/>
        <v>0</v>
      </c>
      <c r="K35" s="57">
        <f t="shared" si="1"/>
        <v>0</v>
      </c>
      <c r="L35" s="57">
        <f t="shared" si="2"/>
        <v>0</v>
      </c>
      <c r="M35" s="57">
        <f t="shared" si="3"/>
        <v>0</v>
      </c>
      <c r="N35" s="57">
        <f t="shared" si="6"/>
        <v>0</v>
      </c>
      <c r="O35" s="57">
        <f t="shared" si="4"/>
        <v>0</v>
      </c>
      <c r="P35" s="57">
        <f t="shared" si="9"/>
        <v>0</v>
      </c>
    </row>
    <row r="36" spans="1:16" ht="22.5" x14ac:dyDescent="0.25">
      <c r="A36" s="87" t="s">
        <v>77</v>
      </c>
      <c r="B36" s="88"/>
      <c r="C36" s="89"/>
      <c r="D36" s="23" t="s">
        <v>30</v>
      </c>
      <c r="E36" s="42"/>
      <c r="F36" s="38">
        <v>1657.59</v>
      </c>
      <c r="G36" s="43"/>
      <c r="H36" s="43">
        <v>12808.65</v>
      </c>
      <c r="I36" s="43"/>
      <c r="J36" s="43">
        <f t="shared" si="8"/>
        <v>14466.24</v>
      </c>
      <c r="K36" s="57">
        <f t="shared" si="1"/>
        <v>0</v>
      </c>
      <c r="L36" s="57">
        <v>220</v>
      </c>
      <c r="M36" s="57">
        <f t="shared" si="3"/>
        <v>0</v>
      </c>
      <c r="N36" s="57">
        <v>1700</v>
      </c>
      <c r="O36" s="57">
        <f t="shared" si="4"/>
        <v>0</v>
      </c>
      <c r="P36" s="57">
        <f t="shared" si="9"/>
        <v>1920</v>
      </c>
    </row>
    <row r="37" spans="1:16" x14ac:dyDescent="0.25">
      <c r="A37" s="87" t="s">
        <v>78</v>
      </c>
      <c r="B37" s="88"/>
      <c r="C37" s="89"/>
      <c r="D37" s="23" t="s">
        <v>31</v>
      </c>
      <c r="E37" s="42"/>
      <c r="F37" s="38"/>
      <c r="G37" s="43"/>
      <c r="H37" s="43">
        <v>0</v>
      </c>
      <c r="I37" s="43"/>
      <c r="J37" s="43">
        <f t="shared" si="8"/>
        <v>0</v>
      </c>
      <c r="K37" s="57">
        <f t="shared" si="1"/>
        <v>0</v>
      </c>
      <c r="L37" s="57">
        <f t="shared" si="2"/>
        <v>0</v>
      </c>
      <c r="M37" s="57">
        <f t="shared" si="3"/>
        <v>0</v>
      </c>
      <c r="N37" s="57">
        <f t="shared" si="6"/>
        <v>0</v>
      </c>
      <c r="O37" s="57">
        <f t="shared" si="4"/>
        <v>0</v>
      </c>
      <c r="P37" s="57">
        <f t="shared" si="9"/>
        <v>0</v>
      </c>
    </row>
    <row r="38" spans="1:16" ht="22.5" x14ac:dyDescent="0.25">
      <c r="A38" s="87" t="s">
        <v>79</v>
      </c>
      <c r="B38" s="88"/>
      <c r="C38" s="89"/>
      <c r="D38" s="23" t="s">
        <v>32</v>
      </c>
      <c r="E38" s="37"/>
      <c r="F38" s="36"/>
      <c r="G38" s="34"/>
      <c r="H38" s="34">
        <v>0</v>
      </c>
      <c r="I38" s="34"/>
      <c r="J38" s="34">
        <f t="shared" si="8"/>
        <v>0</v>
      </c>
      <c r="K38" s="57">
        <f t="shared" si="1"/>
        <v>0</v>
      </c>
      <c r="L38" s="57">
        <f t="shared" si="2"/>
        <v>0</v>
      </c>
      <c r="M38" s="57">
        <f t="shared" si="3"/>
        <v>0</v>
      </c>
      <c r="N38" s="57">
        <f t="shared" si="6"/>
        <v>0</v>
      </c>
      <c r="O38" s="57">
        <f t="shared" si="4"/>
        <v>0</v>
      </c>
      <c r="P38" s="57">
        <f t="shared" si="9"/>
        <v>0</v>
      </c>
    </row>
    <row r="39" spans="1:16" ht="22.5" x14ac:dyDescent="0.25">
      <c r="A39" s="87" t="s">
        <v>80</v>
      </c>
      <c r="B39" s="88"/>
      <c r="C39" s="89"/>
      <c r="D39" s="23" t="s">
        <v>33</v>
      </c>
      <c r="E39" s="37"/>
      <c r="F39" s="36"/>
      <c r="G39" s="34"/>
      <c r="H39" s="34">
        <v>26370.75</v>
      </c>
      <c r="I39" s="34"/>
      <c r="J39" s="34">
        <f t="shared" si="8"/>
        <v>26370.75</v>
      </c>
      <c r="K39" s="57">
        <f t="shared" si="1"/>
        <v>0</v>
      </c>
      <c r="L39" s="57">
        <f t="shared" si="2"/>
        <v>0</v>
      </c>
      <c r="M39" s="57">
        <f t="shared" si="3"/>
        <v>0</v>
      </c>
      <c r="N39" s="57">
        <v>3500</v>
      </c>
      <c r="O39" s="57">
        <f t="shared" si="4"/>
        <v>0</v>
      </c>
      <c r="P39" s="57">
        <f t="shared" si="9"/>
        <v>3500</v>
      </c>
    </row>
    <row r="40" spans="1:16" ht="22.5" x14ac:dyDescent="0.25">
      <c r="A40" s="87" t="s">
        <v>81</v>
      </c>
      <c r="B40" s="88"/>
      <c r="C40" s="89"/>
      <c r="D40" s="23" t="s">
        <v>34</v>
      </c>
      <c r="E40" s="37"/>
      <c r="F40" s="36"/>
      <c r="G40" s="34"/>
      <c r="H40" s="34">
        <v>0</v>
      </c>
      <c r="I40" s="34"/>
      <c r="J40" s="34">
        <f t="shared" si="8"/>
        <v>0</v>
      </c>
      <c r="K40" s="57">
        <f t="shared" si="1"/>
        <v>0</v>
      </c>
      <c r="L40" s="57">
        <f t="shared" si="2"/>
        <v>0</v>
      </c>
      <c r="M40" s="57">
        <f t="shared" si="3"/>
        <v>0</v>
      </c>
      <c r="N40" s="57">
        <f t="shared" si="6"/>
        <v>0</v>
      </c>
      <c r="O40" s="57">
        <f t="shared" si="4"/>
        <v>0</v>
      </c>
      <c r="P40" s="57">
        <f t="shared" si="9"/>
        <v>0</v>
      </c>
    </row>
    <row r="41" spans="1:16" x14ac:dyDescent="0.25">
      <c r="A41" s="11" t="s">
        <v>35</v>
      </c>
      <c r="B41" s="12"/>
      <c r="C41" s="12"/>
      <c r="D41" s="13"/>
      <c r="E41" s="31">
        <f t="shared" ref="E41" si="10">SUM(E14:E40)</f>
        <v>1190451</v>
      </c>
      <c r="F41" s="31">
        <f t="shared" ref="F41:L41" si="11">SUM(F14:F40)</f>
        <v>174197.63999999998</v>
      </c>
      <c r="G41" s="31">
        <f t="shared" si="11"/>
        <v>171033.15000000002</v>
      </c>
      <c r="H41" s="31">
        <f t="shared" si="11"/>
        <v>6855641.5499999989</v>
      </c>
      <c r="I41" s="31">
        <f t="shared" si="11"/>
        <v>32398.350000000002</v>
      </c>
      <c r="J41" s="32">
        <f t="shared" si="11"/>
        <v>8423721.6899999995</v>
      </c>
      <c r="K41" s="59">
        <f t="shared" si="11"/>
        <v>158000</v>
      </c>
      <c r="L41" s="59">
        <f t="shared" si="11"/>
        <v>23120</v>
      </c>
      <c r="M41" s="59">
        <f>SUM(M14:M40)</f>
        <v>22700</v>
      </c>
      <c r="N41" s="59">
        <f>SUM(N14:N40)</f>
        <v>909900</v>
      </c>
      <c r="O41" s="59">
        <f>SUM(O14:O40)</f>
        <v>4300</v>
      </c>
      <c r="P41" s="59">
        <f>SUM(P14:P40)</f>
        <v>1118020</v>
      </c>
    </row>
    <row r="42" spans="1:16" x14ac:dyDescent="0.25">
      <c r="A42" s="101" t="s">
        <v>36</v>
      </c>
      <c r="B42" s="102"/>
      <c r="C42" s="102"/>
      <c r="D42" s="103"/>
      <c r="E42" s="29">
        <f t="shared" ref="E42" si="12">E13+E41</f>
        <v>2463781.5</v>
      </c>
      <c r="F42" s="29">
        <f>F13+F41</f>
        <v>354046.15</v>
      </c>
      <c r="G42" s="29">
        <f>G13+G41</f>
        <v>171033.15000000002</v>
      </c>
      <c r="H42" s="29">
        <f>H13+H41</f>
        <v>18786522.300000001</v>
      </c>
      <c r="I42" s="29">
        <f>I13+I41</f>
        <v>488235.6</v>
      </c>
      <c r="J42" s="30">
        <f t="shared" ref="J42:O42" si="13">SUM(J13+J41)</f>
        <v>22263618.699999999</v>
      </c>
      <c r="K42" s="58">
        <f t="shared" si="13"/>
        <v>327000</v>
      </c>
      <c r="L42" s="58">
        <f t="shared" si="13"/>
        <v>46990</v>
      </c>
      <c r="M42" s="58">
        <f t="shared" si="13"/>
        <v>22700</v>
      </c>
      <c r="N42" s="58">
        <f t="shared" si="13"/>
        <v>2493400</v>
      </c>
      <c r="O42" s="58">
        <f t="shared" si="13"/>
        <v>64800</v>
      </c>
      <c r="P42" s="58">
        <f t="shared" ref="P42" si="14">SUM(J42/7.5345)</f>
        <v>2954889.9993363856</v>
      </c>
    </row>
    <row r="43" spans="1:16" ht="7.5" customHeight="1" x14ac:dyDescent="0.25">
      <c r="A43" s="14"/>
      <c r="B43" s="15"/>
      <c r="C43" s="15"/>
      <c r="D43" s="15"/>
      <c r="E43" s="44"/>
      <c r="F43" s="44"/>
      <c r="G43" s="44"/>
      <c r="H43" s="44"/>
      <c r="I43" s="44"/>
      <c r="J43" s="45"/>
      <c r="K43" s="60"/>
      <c r="L43" s="60"/>
      <c r="M43" s="60"/>
      <c r="N43" s="60"/>
      <c r="O43" s="60"/>
      <c r="P43" s="60"/>
    </row>
    <row r="44" spans="1:16" ht="13.5" customHeight="1" x14ac:dyDescent="0.25">
      <c r="A44" s="87" t="s">
        <v>82</v>
      </c>
      <c r="B44" s="88"/>
      <c r="C44" s="89"/>
      <c r="D44" s="16" t="s">
        <v>37</v>
      </c>
      <c r="E44" s="34"/>
      <c r="F44" s="34">
        <v>0</v>
      </c>
      <c r="G44" s="34">
        <v>0</v>
      </c>
      <c r="H44" s="34"/>
      <c r="I44" s="34"/>
      <c r="J44" s="34">
        <f t="shared" ref="J44:J50" si="15">SUM(G44+H44)</f>
        <v>0</v>
      </c>
      <c r="K44" s="57">
        <f t="shared" si="1"/>
        <v>0</v>
      </c>
      <c r="L44" s="57">
        <f t="shared" si="2"/>
        <v>0</v>
      </c>
      <c r="M44" s="57">
        <f t="shared" si="3"/>
        <v>0</v>
      </c>
      <c r="N44" s="57">
        <f t="shared" si="6"/>
        <v>0</v>
      </c>
      <c r="O44" s="57">
        <f t="shared" si="4"/>
        <v>0</v>
      </c>
      <c r="P44" s="57">
        <f t="shared" ref="P44:P49" si="16">SUM(K44:O44)</f>
        <v>0</v>
      </c>
    </row>
    <row r="45" spans="1:16" ht="13.5" customHeight="1" x14ac:dyDescent="0.25">
      <c r="A45" s="87" t="s">
        <v>83</v>
      </c>
      <c r="B45" s="88"/>
      <c r="C45" s="89"/>
      <c r="D45" s="16" t="s">
        <v>38</v>
      </c>
      <c r="E45" s="34"/>
      <c r="F45" s="34">
        <v>0</v>
      </c>
      <c r="G45" s="34">
        <v>0</v>
      </c>
      <c r="H45" s="34"/>
      <c r="I45" s="34"/>
      <c r="J45" s="34">
        <f t="shared" si="15"/>
        <v>0</v>
      </c>
      <c r="K45" s="57">
        <f t="shared" si="1"/>
        <v>0</v>
      </c>
      <c r="L45" s="57">
        <f t="shared" si="2"/>
        <v>0</v>
      </c>
      <c r="M45" s="57">
        <f t="shared" si="3"/>
        <v>0</v>
      </c>
      <c r="N45" s="57">
        <f t="shared" si="6"/>
        <v>0</v>
      </c>
      <c r="O45" s="57">
        <f t="shared" si="4"/>
        <v>0</v>
      </c>
      <c r="P45" s="57">
        <f t="shared" si="16"/>
        <v>0</v>
      </c>
    </row>
    <row r="46" spans="1:16" ht="13.5" customHeight="1" x14ac:dyDescent="0.25">
      <c r="A46" s="87" t="s">
        <v>84</v>
      </c>
      <c r="B46" s="88"/>
      <c r="C46" s="89"/>
      <c r="D46" s="16" t="s">
        <v>39</v>
      </c>
      <c r="E46" s="34"/>
      <c r="F46" s="34">
        <v>0</v>
      </c>
      <c r="G46" s="34">
        <v>0</v>
      </c>
      <c r="H46" s="34"/>
      <c r="I46" s="34"/>
      <c r="J46" s="34">
        <f t="shared" si="15"/>
        <v>0</v>
      </c>
      <c r="K46" s="57">
        <f t="shared" si="1"/>
        <v>0</v>
      </c>
      <c r="L46" s="57">
        <f t="shared" si="2"/>
        <v>0</v>
      </c>
      <c r="M46" s="57">
        <f t="shared" si="3"/>
        <v>0</v>
      </c>
      <c r="N46" s="57">
        <f t="shared" si="6"/>
        <v>0</v>
      </c>
      <c r="O46" s="57">
        <f t="shared" si="4"/>
        <v>0</v>
      </c>
      <c r="P46" s="57">
        <f t="shared" si="16"/>
        <v>0</v>
      </c>
    </row>
    <row r="47" spans="1:16" ht="13.5" customHeight="1" x14ac:dyDescent="0.25">
      <c r="A47" s="87" t="s">
        <v>85</v>
      </c>
      <c r="B47" s="88"/>
      <c r="C47" s="89"/>
      <c r="D47" s="16" t="s">
        <v>40</v>
      </c>
      <c r="E47" s="34"/>
      <c r="F47" s="35">
        <v>0</v>
      </c>
      <c r="G47" s="46"/>
      <c r="H47" s="34">
        <v>39932.85</v>
      </c>
      <c r="I47" s="34"/>
      <c r="J47" s="34">
        <f t="shared" si="15"/>
        <v>39932.85</v>
      </c>
      <c r="K47" s="57">
        <f t="shared" si="1"/>
        <v>0</v>
      </c>
      <c r="L47" s="57">
        <f t="shared" si="2"/>
        <v>0</v>
      </c>
      <c r="M47" s="57">
        <f t="shared" si="3"/>
        <v>0</v>
      </c>
      <c r="N47" s="57">
        <v>5300</v>
      </c>
      <c r="O47" s="57">
        <f t="shared" si="4"/>
        <v>0</v>
      </c>
      <c r="P47" s="57">
        <f t="shared" si="16"/>
        <v>5300</v>
      </c>
    </row>
    <row r="48" spans="1:16" ht="13.5" customHeight="1" x14ac:dyDescent="0.25">
      <c r="A48" s="87" t="s">
        <v>86</v>
      </c>
      <c r="B48" s="88"/>
      <c r="C48" s="89"/>
      <c r="D48" s="17" t="s">
        <v>41</v>
      </c>
      <c r="E48" s="34"/>
      <c r="F48" s="34">
        <v>0</v>
      </c>
      <c r="G48" s="43">
        <v>0</v>
      </c>
      <c r="H48" s="34"/>
      <c r="I48" s="34"/>
      <c r="J48" s="34">
        <f t="shared" si="15"/>
        <v>0</v>
      </c>
      <c r="K48" s="57">
        <f t="shared" si="1"/>
        <v>0</v>
      </c>
      <c r="L48" s="57">
        <f t="shared" si="2"/>
        <v>0</v>
      </c>
      <c r="M48" s="57">
        <f t="shared" si="3"/>
        <v>0</v>
      </c>
      <c r="N48" s="57">
        <f t="shared" si="6"/>
        <v>0</v>
      </c>
      <c r="O48" s="57">
        <f t="shared" si="4"/>
        <v>0</v>
      </c>
      <c r="P48" s="57">
        <f t="shared" si="16"/>
        <v>0</v>
      </c>
    </row>
    <row r="49" spans="1:16" ht="13.5" customHeight="1" x14ac:dyDescent="0.25">
      <c r="A49" s="87" t="s">
        <v>87</v>
      </c>
      <c r="B49" s="88"/>
      <c r="C49" s="89"/>
      <c r="D49" s="16" t="s">
        <v>42</v>
      </c>
      <c r="E49" s="34"/>
      <c r="F49" s="34">
        <v>0</v>
      </c>
      <c r="G49" s="34">
        <v>0</v>
      </c>
      <c r="H49" s="34"/>
      <c r="I49" s="34"/>
      <c r="J49" s="34">
        <f t="shared" si="15"/>
        <v>0</v>
      </c>
      <c r="K49" s="57">
        <f t="shared" si="1"/>
        <v>0</v>
      </c>
      <c r="L49" s="57">
        <f t="shared" si="2"/>
        <v>0</v>
      </c>
      <c r="M49" s="57">
        <f t="shared" si="3"/>
        <v>0</v>
      </c>
      <c r="N49" s="57">
        <f t="shared" si="6"/>
        <v>0</v>
      </c>
      <c r="O49" s="57">
        <f t="shared" si="4"/>
        <v>0</v>
      </c>
      <c r="P49" s="57">
        <f t="shared" si="16"/>
        <v>0</v>
      </c>
    </row>
    <row r="50" spans="1:16" x14ac:dyDescent="0.25">
      <c r="A50" s="104" t="s">
        <v>43</v>
      </c>
      <c r="B50" s="105"/>
      <c r="C50" s="105"/>
      <c r="D50" s="106"/>
      <c r="E50" s="41">
        <f>SUM(E44:E49)</f>
        <v>0</v>
      </c>
      <c r="F50" s="41">
        <f>SUM(F44:F49)</f>
        <v>0</v>
      </c>
      <c r="G50" s="41">
        <f>SUM(G44:G49)</f>
        <v>0</v>
      </c>
      <c r="H50" s="41">
        <f>SUM(H44:H49)</f>
        <v>39932.85</v>
      </c>
      <c r="I50" s="47"/>
      <c r="J50" s="32">
        <f t="shared" si="15"/>
        <v>39932.85</v>
      </c>
      <c r="K50" s="59">
        <f>SUM(K44:K49)</f>
        <v>0</v>
      </c>
      <c r="L50" s="59">
        <f t="shared" si="2"/>
        <v>0</v>
      </c>
      <c r="M50" s="59">
        <f t="shared" si="3"/>
        <v>0</v>
      </c>
      <c r="N50" s="32">
        <f>SUM(N44:N49)</f>
        <v>5300</v>
      </c>
      <c r="O50" s="32">
        <f>SUM(O44:O49)</f>
        <v>0</v>
      </c>
      <c r="P50" s="32">
        <f>SUM(P44:P49)</f>
        <v>5300</v>
      </c>
    </row>
    <row r="51" spans="1:16" ht="6.75" customHeight="1" x14ac:dyDescent="0.25">
      <c r="A51" s="14"/>
      <c r="B51" s="15"/>
      <c r="C51" s="15"/>
      <c r="D51" s="15"/>
      <c r="E51" s="44"/>
      <c r="F51" s="44"/>
      <c r="G51" s="44"/>
      <c r="H51" s="44"/>
      <c r="I51" s="44"/>
      <c r="J51" s="45"/>
      <c r="K51" s="60"/>
      <c r="L51" s="60"/>
      <c r="M51" s="60"/>
      <c r="N51" s="60"/>
      <c r="O51" s="60"/>
      <c r="P51" s="60"/>
    </row>
    <row r="52" spans="1:16" ht="15" customHeight="1" x14ac:dyDescent="0.25">
      <c r="A52" s="18" t="s">
        <v>45</v>
      </c>
      <c r="B52" s="19"/>
      <c r="C52" s="19"/>
      <c r="D52" s="20"/>
      <c r="E52" s="29">
        <f>SUM(E50+E42)</f>
        <v>2463781.5</v>
      </c>
      <c r="F52" s="29">
        <f>SUM(F50+F42)</f>
        <v>354046.15</v>
      </c>
      <c r="G52" s="29">
        <f>SUM(G50+G42)</f>
        <v>171033.15000000002</v>
      </c>
      <c r="H52" s="29">
        <f>SUM(H50+H42)</f>
        <v>18826455.150000002</v>
      </c>
      <c r="I52" s="29">
        <f>SUM(I50+I42)</f>
        <v>488235.6</v>
      </c>
      <c r="J52" s="30">
        <f>SUM(J42+J50)</f>
        <v>22303551.550000001</v>
      </c>
      <c r="K52" s="58">
        <f t="shared" ref="K52:P52" si="17">SUM(K13+K41+K50)</f>
        <v>327000</v>
      </c>
      <c r="L52" s="58">
        <f t="shared" si="17"/>
        <v>46990</v>
      </c>
      <c r="M52" s="58">
        <f t="shared" si="17"/>
        <v>22700</v>
      </c>
      <c r="N52" s="58">
        <f t="shared" si="17"/>
        <v>2498700</v>
      </c>
      <c r="O52" s="58">
        <f t="shared" si="17"/>
        <v>64800</v>
      </c>
      <c r="P52" s="58">
        <f t="shared" si="17"/>
        <v>2960190</v>
      </c>
    </row>
    <row r="53" spans="1:16" ht="7.5" customHeight="1" x14ac:dyDescent="0.25">
      <c r="A53" s="26"/>
      <c r="B53" s="27"/>
      <c r="C53" s="27"/>
      <c r="D53" s="27"/>
      <c r="E53" s="44"/>
      <c r="F53" s="44"/>
      <c r="G53" s="44"/>
      <c r="H53" s="44"/>
      <c r="I53" s="44"/>
      <c r="J53" s="48"/>
      <c r="K53" s="60"/>
      <c r="L53" s="60"/>
      <c r="M53" s="60"/>
      <c r="N53" s="60"/>
      <c r="O53" s="60"/>
      <c r="P53" s="60"/>
    </row>
    <row r="54" spans="1:16" ht="34.5" customHeight="1" x14ac:dyDescent="0.25">
      <c r="A54" s="90" t="s">
        <v>65</v>
      </c>
      <c r="B54" s="91"/>
      <c r="C54" s="92"/>
      <c r="D54" s="28" t="s">
        <v>44</v>
      </c>
      <c r="E54" s="49">
        <v>248638.5</v>
      </c>
      <c r="F54" s="50">
        <v>149936.54999999999</v>
      </c>
      <c r="G54" s="50">
        <v>0</v>
      </c>
      <c r="H54" s="50"/>
      <c r="I54" s="50"/>
      <c r="J54" s="51">
        <f t="shared" ref="J54" si="18">SUM(E54:I54)</f>
        <v>398575.05</v>
      </c>
      <c r="K54" s="61">
        <v>33000</v>
      </c>
      <c r="L54" s="61">
        <v>19900</v>
      </c>
      <c r="M54" s="61">
        <f t="shared" si="3"/>
        <v>0</v>
      </c>
      <c r="N54" s="61">
        <f t="shared" si="6"/>
        <v>0</v>
      </c>
      <c r="O54" s="61">
        <f t="shared" si="4"/>
        <v>0</v>
      </c>
      <c r="P54" s="57">
        <f t="shared" ref="P54:P55" si="19">SUM(K54:O54)</f>
        <v>52900</v>
      </c>
    </row>
    <row r="55" spans="1:16" ht="21" customHeight="1" x14ac:dyDescent="0.25">
      <c r="A55" s="107" t="s">
        <v>88</v>
      </c>
      <c r="B55" s="108"/>
      <c r="C55" s="108"/>
      <c r="D55" s="109"/>
      <c r="E55" s="52"/>
      <c r="F55" s="53"/>
      <c r="G55" s="53"/>
      <c r="H55" s="53"/>
      <c r="I55" s="53"/>
      <c r="J55" s="54">
        <f>SUM(J54:J54)</f>
        <v>398575.05</v>
      </c>
      <c r="K55" s="61">
        <f>SUM(K54)</f>
        <v>33000</v>
      </c>
      <c r="L55" s="61">
        <v>19900</v>
      </c>
      <c r="M55" s="61">
        <f t="shared" si="3"/>
        <v>0</v>
      </c>
      <c r="N55" s="61">
        <f t="shared" si="6"/>
        <v>0</v>
      </c>
      <c r="O55" s="61">
        <f t="shared" si="4"/>
        <v>0</v>
      </c>
      <c r="P55" s="57">
        <f t="shared" si="19"/>
        <v>52900</v>
      </c>
    </row>
    <row r="56" spans="1:16" x14ac:dyDescent="0.25">
      <c r="A56" s="62" t="s">
        <v>46</v>
      </c>
      <c r="B56" s="63"/>
      <c r="C56" s="63"/>
      <c r="D56" s="64"/>
      <c r="E56" s="65">
        <f>SUM(E52+E54)</f>
        <v>2712420</v>
      </c>
      <c r="F56" s="65">
        <f>SUM(F52+F54)</f>
        <v>503982.7</v>
      </c>
      <c r="G56" s="65">
        <f>SUM(G52+G54)</f>
        <v>171033.15000000002</v>
      </c>
      <c r="H56" s="65">
        <f>SUM(H42+H50)</f>
        <v>18826455.150000002</v>
      </c>
      <c r="I56" s="65">
        <f>SUM(I52+I54)</f>
        <v>488235.6</v>
      </c>
      <c r="J56" s="66">
        <f t="shared" ref="J56:P56" si="20">SUM(J52+J55)</f>
        <v>22702126.600000001</v>
      </c>
      <c r="K56" s="67">
        <f t="shared" si="20"/>
        <v>360000</v>
      </c>
      <c r="L56" s="67">
        <f t="shared" si="20"/>
        <v>66890</v>
      </c>
      <c r="M56" s="67">
        <f t="shared" si="20"/>
        <v>22700</v>
      </c>
      <c r="N56" s="67">
        <f t="shared" si="20"/>
        <v>2498700</v>
      </c>
      <c r="O56" s="67">
        <f t="shared" si="20"/>
        <v>64800</v>
      </c>
      <c r="P56" s="67">
        <f t="shared" si="20"/>
        <v>3013090</v>
      </c>
    </row>
    <row r="57" spans="1:16" x14ac:dyDescent="0.25">
      <c r="A57" s="122" t="s">
        <v>98</v>
      </c>
      <c r="B57" s="123"/>
      <c r="C57" s="123"/>
      <c r="D57" s="123"/>
      <c r="E57" s="123"/>
      <c r="F57" s="123"/>
      <c r="G57" s="123"/>
      <c r="H57" s="123"/>
      <c r="I57" s="124"/>
      <c r="J57" s="70">
        <v>15822.45</v>
      </c>
      <c r="K57" s="122"/>
      <c r="L57" s="125"/>
      <c r="M57" s="125"/>
      <c r="N57" s="125"/>
      <c r="O57" s="126"/>
      <c r="P57" s="68">
        <v>2100</v>
      </c>
    </row>
    <row r="58" spans="1:16" ht="15.75" x14ac:dyDescent="0.25">
      <c r="A58" s="127" t="s">
        <v>99</v>
      </c>
      <c r="B58" s="125"/>
      <c r="C58" s="125"/>
      <c r="D58" s="125"/>
      <c r="E58" s="125"/>
      <c r="F58" s="125"/>
      <c r="G58" s="125"/>
      <c r="H58" s="125"/>
      <c r="I58" s="126"/>
      <c r="J58" s="71">
        <f>SUM(J56+J57)</f>
        <v>22717949.050000001</v>
      </c>
      <c r="K58" s="127"/>
      <c r="L58" s="125"/>
      <c r="M58" s="125"/>
      <c r="N58" s="125"/>
      <c r="O58" s="126"/>
      <c r="P58" s="69">
        <f>SUM(P56+P57)</f>
        <v>3015190</v>
      </c>
    </row>
    <row r="59" spans="1:16" x14ac:dyDescent="0.25">
      <c r="H59" s="98"/>
      <c r="I59" s="98"/>
      <c r="J59" s="98"/>
    </row>
    <row r="61" spans="1:16" x14ac:dyDescent="0.25">
      <c r="K61" s="119" t="s">
        <v>100</v>
      </c>
      <c r="L61" s="120"/>
      <c r="M61" s="120"/>
      <c r="N61" s="120"/>
      <c r="O61" s="120"/>
    </row>
    <row r="62" spans="1:16" x14ac:dyDescent="0.25">
      <c r="K62" s="120"/>
      <c r="L62" s="120"/>
      <c r="M62" s="120"/>
      <c r="N62" s="120"/>
      <c r="O62" s="120"/>
    </row>
    <row r="63" spans="1:16" ht="15.75" x14ac:dyDescent="0.25">
      <c r="K63" s="121" t="s">
        <v>101</v>
      </c>
      <c r="L63" s="121"/>
      <c r="M63" s="121"/>
      <c r="N63" s="121"/>
      <c r="O63" s="121"/>
      <c r="P63" s="121"/>
    </row>
  </sheetData>
  <mergeCells count="50">
    <mergeCell ref="K61:O62"/>
    <mergeCell ref="K63:P63"/>
    <mergeCell ref="A57:I57"/>
    <mergeCell ref="K57:O57"/>
    <mergeCell ref="K58:O58"/>
    <mergeCell ref="A58:I58"/>
    <mergeCell ref="A3:J3"/>
    <mergeCell ref="H59:J59"/>
    <mergeCell ref="D4:D5"/>
    <mergeCell ref="A42:D42"/>
    <mergeCell ref="A50:D50"/>
    <mergeCell ref="E4:J4"/>
    <mergeCell ref="A55:D55"/>
    <mergeCell ref="A4:C5"/>
    <mergeCell ref="A6:C6"/>
    <mergeCell ref="A16:C16"/>
    <mergeCell ref="A17:C17"/>
    <mergeCell ref="A18:C18"/>
    <mergeCell ref="A19:C19"/>
    <mergeCell ref="A14:C14"/>
    <mergeCell ref="A15:C15"/>
    <mergeCell ref="A21:C21"/>
    <mergeCell ref="A20:C20"/>
    <mergeCell ref="A22:C22"/>
    <mergeCell ref="A23:C23"/>
    <mergeCell ref="K4:P4"/>
    <mergeCell ref="A26:C26"/>
    <mergeCell ref="A27:C27"/>
    <mergeCell ref="A28:C28"/>
    <mergeCell ref="A24:C24"/>
    <mergeCell ref="A29:C29"/>
    <mergeCell ref="A25:C25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8:C48"/>
    <mergeCell ref="A49:C49"/>
    <mergeCell ref="A54:C54"/>
    <mergeCell ref="A40:C40"/>
    <mergeCell ref="A44:C44"/>
    <mergeCell ref="A45:C45"/>
    <mergeCell ref="A46:C46"/>
    <mergeCell ref="A47:C4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topLeftCell="A40" workbookViewId="0">
      <selection activeCell="O41" sqref="O41"/>
    </sheetView>
  </sheetViews>
  <sheetFormatPr defaultRowHeight="15" x14ac:dyDescent="0.25"/>
  <cols>
    <col min="1" max="1" width="3.85546875" customWidth="1"/>
    <col min="2" max="2" width="2.140625" customWidth="1"/>
    <col min="3" max="3" width="1" customWidth="1"/>
    <col min="4" max="4" width="17.85546875" customWidth="1"/>
    <col min="5" max="5" width="8.7109375" customWidth="1"/>
    <col min="6" max="6" width="7.7109375" customWidth="1"/>
    <col min="7" max="7" width="7.42578125" customWidth="1"/>
    <col min="8" max="8" width="9.140625" customWidth="1"/>
    <col min="9" max="9" width="7.5703125" customWidth="1"/>
    <col min="10" max="10" width="9.140625" customWidth="1"/>
    <col min="11" max="11" width="8.5703125" customWidth="1"/>
    <col min="12" max="12" width="9.5703125" customWidth="1"/>
    <col min="13" max="13" width="8.140625" customWidth="1"/>
    <col min="14" max="14" width="10.28515625" customWidth="1"/>
    <col min="15" max="15" width="9" customWidth="1"/>
    <col min="16" max="16" width="10.140625" customWidth="1"/>
    <col min="256" max="256" width="9.42578125" customWidth="1"/>
    <col min="257" max="257" width="4.5703125" customWidth="1"/>
    <col min="258" max="258" width="10.42578125" customWidth="1"/>
    <col min="259" max="259" width="31" customWidth="1"/>
    <col min="260" max="261" width="10.5703125" customWidth="1"/>
    <col min="262" max="262" width="12.7109375" customWidth="1"/>
    <col min="263" max="263" width="10.5703125" customWidth="1"/>
    <col min="512" max="512" width="9.42578125" customWidth="1"/>
    <col min="513" max="513" width="4.5703125" customWidth="1"/>
    <col min="514" max="514" width="10.42578125" customWidth="1"/>
    <col min="515" max="515" width="31" customWidth="1"/>
    <col min="516" max="517" width="10.5703125" customWidth="1"/>
    <col min="518" max="518" width="12.7109375" customWidth="1"/>
    <col min="519" max="519" width="10.5703125" customWidth="1"/>
    <col min="768" max="768" width="9.42578125" customWidth="1"/>
    <col min="769" max="769" width="4.5703125" customWidth="1"/>
    <col min="770" max="770" width="10.42578125" customWidth="1"/>
    <col min="771" max="771" width="31" customWidth="1"/>
    <col min="772" max="773" width="10.5703125" customWidth="1"/>
    <col min="774" max="774" width="12.7109375" customWidth="1"/>
    <col min="775" max="775" width="10.5703125" customWidth="1"/>
    <col min="1024" max="1024" width="9.42578125" customWidth="1"/>
    <col min="1025" max="1025" width="4.5703125" customWidth="1"/>
    <col min="1026" max="1026" width="10.42578125" customWidth="1"/>
    <col min="1027" max="1027" width="31" customWidth="1"/>
    <col min="1028" max="1029" width="10.5703125" customWidth="1"/>
    <col min="1030" max="1030" width="12.7109375" customWidth="1"/>
    <col min="1031" max="1031" width="10.5703125" customWidth="1"/>
    <col min="1280" max="1280" width="9.42578125" customWidth="1"/>
    <col min="1281" max="1281" width="4.5703125" customWidth="1"/>
    <col min="1282" max="1282" width="10.42578125" customWidth="1"/>
    <col min="1283" max="1283" width="31" customWidth="1"/>
    <col min="1284" max="1285" width="10.5703125" customWidth="1"/>
    <col min="1286" max="1286" width="12.7109375" customWidth="1"/>
    <col min="1287" max="1287" width="10.5703125" customWidth="1"/>
    <col min="1536" max="1536" width="9.42578125" customWidth="1"/>
    <col min="1537" max="1537" width="4.5703125" customWidth="1"/>
    <col min="1538" max="1538" width="10.42578125" customWidth="1"/>
    <col min="1539" max="1539" width="31" customWidth="1"/>
    <col min="1540" max="1541" width="10.5703125" customWidth="1"/>
    <col min="1542" max="1542" width="12.7109375" customWidth="1"/>
    <col min="1543" max="1543" width="10.5703125" customWidth="1"/>
    <col min="1792" max="1792" width="9.42578125" customWidth="1"/>
    <col min="1793" max="1793" width="4.5703125" customWidth="1"/>
    <col min="1794" max="1794" width="10.42578125" customWidth="1"/>
    <col min="1795" max="1795" width="31" customWidth="1"/>
    <col min="1796" max="1797" width="10.5703125" customWidth="1"/>
    <col min="1798" max="1798" width="12.7109375" customWidth="1"/>
    <col min="1799" max="1799" width="10.5703125" customWidth="1"/>
    <col min="2048" max="2048" width="9.42578125" customWidth="1"/>
    <col min="2049" max="2049" width="4.5703125" customWidth="1"/>
    <col min="2050" max="2050" width="10.42578125" customWidth="1"/>
    <col min="2051" max="2051" width="31" customWidth="1"/>
    <col min="2052" max="2053" width="10.5703125" customWidth="1"/>
    <col min="2054" max="2054" width="12.7109375" customWidth="1"/>
    <col min="2055" max="2055" width="10.5703125" customWidth="1"/>
    <col min="2304" max="2304" width="9.42578125" customWidth="1"/>
    <col min="2305" max="2305" width="4.5703125" customWidth="1"/>
    <col min="2306" max="2306" width="10.42578125" customWidth="1"/>
    <col min="2307" max="2307" width="31" customWidth="1"/>
    <col min="2308" max="2309" width="10.5703125" customWidth="1"/>
    <col min="2310" max="2310" width="12.7109375" customWidth="1"/>
    <col min="2311" max="2311" width="10.5703125" customWidth="1"/>
    <col min="2560" max="2560" width="9.42578125" customWidth="1"/>
    <col min="2561" max="2561" width="4.5703125" customWidth="1"/>
    <col min="2562" max="2562" width="10.42578125" customWidth="1"/>
    <col min="2563" max="2563" width="31" customWidth="1"/>
    <col min="2564" max="2565" width="10.5703125" customWidth="1"/>
    <col min="2566" max="2566" width="12.7109375" customWidth="1"/>
    <col min="2567" max="2567" width="10.5703125" customWidth="1"/>
    <col min="2816" max="2816" width="9.42578125" customWidth="1"/>
    <col min="2817" max="2817" width="4.5703125" customWidth="1"/>
    <col min="2818" max="2818" width="10.42578125" customWidth="1"/>
    <col min="2819" max="2819" width="31" customWidth="1"/>
    <col min="2820" max="2821" width="10.5703125" customWidth="1"/>
    <col min="2822" max="2822" width="12.7109375" customWidth="1"/>
    <col min="2823" max="2823" width="10.5703125" customWidth="1"/>
    <col min="3072" max="3072" width="9.42578125" customWidth="1"/>
    <col min="3073" max="3073" width="4.5703125" customWidth="1"/>
    <col min="3074" max="3074" width="10.42578125" customWidth="1"/>
    <col min="3075" max="3075" width="31" customWidth="1"/>
    <col min="3076" max="3077" width="10.5703125" customWidth="1"/>
    <col min="3078" max="3078" width="12.7109375" customWidth="1"/>
    <col min="3079" max="3079" width="10.5703125" customWidth="1"/>
    <col min="3328" max="3328" width="9.42578125" customWidth="1"/>
    <col min="3329" max="3329" width="4.5703125" customWidth="1"/>
    <col min="3330" max="3330" width="10.42578125" customWidth="1"/>
    <col min="3331" max="3331" width="31" customWidth="1"/>
    <col min="3332" max="3333" width="10.5703125" customWidth="1"/>
    <col min="3334" max="3334" width="12.7109375" customWidth="1"/>
    <col min="3335" max="3335" width="10.5703125" customWidth="1"/>
    <col min="3584" max="3584" width="9.42578125" customWidth="1"/>
    <col min="3585" max="3585" width="4.5703125" customWidth="1"/>
    <col min="3586" max="3586" width="10.42578125" customWidth="1"/>
    <col min="3587" max="3587" width="31" customWidth="1"/>
    <col min="3588" max="3589" width="10.5703125" customWidth="1"/>
    <col min="3590" max="3590" width="12.7109375" customWidth="1"/>
    <col min="3591" max="3591" width="10.5703125" customWidth="1"/>
    <col min="3840" max="3840" width="9.42578125" customWidth="1"/>
    <col min="3841" max="3841" width="4.5703125" customWidth="1"/>
    <col min="3842" max="3842" width="10.42578125" customWidth="1"/>
    <col min="3843" max="3843" width="31" customWidth="1"/>
    <col min="3844" max="3845" width="10.5703125" customWidth="1"/>
    <col min="3846" max="3846" width="12.7109375" customWidth="1"/>
    <col min="3847" max="3847" width="10.5703125" customWidth="1"/>
    <col min="4096" max="4096" width="9.42578125" customWidth="1"/>
    <col min="4097" max="4097" width="4.5703125" customWidth="1"/>
    <col min="4098" max="4098" width="10.42578125" customWidth="1"/>
    <col min="4099" max="4099" width="31" customWidth="1"/>
    <col min="4100" max="4101" width="10.5703125" customWidth="1"/>
    <col min="4102" max="4102" width="12.7109375" customWidth="1"/>
    <col min="4103" max="4103" width="10.5703125" customWidth="1"/>
    <col min="4352" max="4352" width="9.42578125" customWidth="1"/>
    <col min="4353" max="4353" width="4.5703125" customWidth="1"/>
    <col min="4354" max="4354" width="10.42578125" customWidth="1"/>
    <col min="4355" max="4355" width="31" customWidth="1"/>
    <col min="4356" max="4357" width="10.5703125" customWidth="1"/>
    <col min="4358" max="4358" width="12.7109375" customWidth="1"/>
    <col min="4359" max="4359" width="10.5703125" customWidth="1"/>
    <col min="4608" max="4608" width="9.42578125" customWidth="1"/>
    <col min="4609" max="4609" width="4.5703125" customWidth="1"/>
    <col min="4610" max="4610" width="10.42578125" customWidth="1"/>
    <col min="4611" max="4611" width="31" customWidth="1"/>
    <col min="4612" max="4613" width="10.5703125" customWidth="1"/>
    <col min="4614" max="4614" width="12.7109375" customWidth="1"/>
    <col min="4615" max="4615" width="10.5703125" customWidth="1"/>
    <col min="4864" max="4864" width="9.42578125" customWidth="1"/>
    <col min="4865" max="4865" width="4.5703125" customWidth="1"/>
    <col min="4866" max="4866" width="10.42578125" customWidth="1"/>
    <col min="4867" max="4867" width="31" customWidth="1"/>
    <col min="4868" max="4869" width="10.5703125" customWidth="1"/>
    <col min="4870" max="4870" width="12.7109375" customWidth="1"/>
    <col min="4871" max="4871" width="10.5703125" customWidth="1"/>
    <col min="5120" max="5120" width="9.42578125" customWidth="1"/>
    <col min="5121" max="5121" width="4.5703125" customWidth="1"/>
    <col min="5122" max="5122" width="10.42578125" customWidth="1"/>
    <col min="5123" max="5123" width="31" customWidth="1"/>
    <col min="5124" max="5125" width="10.5703125" customWidth="1"/>
    <col min="5126" max="5126" width="12.7109375" customWidth="1"/>
    <col min="5127" max="5127" width="10.5703125" customWidth="1"/>
    <col min="5376" max="5376" width="9.42578125" customWidth="1"/>
    <col min="5377" max="5377" width="4.5703125" customWidth="1"/>
    <col min="5378" max="5378" width="10.42578125" customWidth="1"/>
    <col min="5379" max="5379" width="31" customWidth="1"/>
    <col min="5380" max="5381" width="10.5703125" customWidth="1"/>
    <col min="5382" max="5382" width="12.7109375" customWidth="1"/>
    <col min="5383" max="5383" width="10.5703125" customWidth="1"/>
    <col min="5632" max="5632" width="9.42578125" customWidth="1"/>
    <col min="5633" max="5633" width="4.5703125" customWidth="1"/>
    <col min="5634" max="5634" width="10.42578125" customWidth="1"/>
    <col min="5635" max="5635" width="31" customWidth="1"/>
    <col min="5636" max="5637" width="10.5703125" customWidth="1"/>
    <col min="5638" max="5638" width="12.7109375" customWidth="1"/>
    <col min="5639" max="5639" width="10.5703125" customWidth="1"/>
    <col min="5888" max="5888" width="9.42578125" customWidth="1"/>
    <col min="5889" max="5889" width="4.5703125" customWidth="1"/>
    <col min="5890" max="5890" width="10.42578125" customWidth="1"/>
    <col min="5891" max="5891" width="31" customWidth="1"/>
    <col min="5892" max="5893" width="10.5703125" customWidth="1"/>
    <col min="5894" max="5894" width="12.7109375" customWidth="1"/>
    <col min="5895" max="5895" width="10.5703125" customWidth="1"/>
    <col min="6144" max="6144" width="9.42578125" customWidth="1"/>
    <col min="6145" max="6145" width="4.5703125" customWidth="1"/>
    <col min="6146" max="6146" width="10.42578125" customWidth="1"/>
    <col min="6147" max="6147" width="31" customWidth="1"/>
    <col min="6148" max="6149" width="10.5703125" customWidth="1"/>
    <col min="6150" max="6150" width="12.7109375" customWidth="1"/>
    <col min="6151" max="6151" width="10.5703125" customWidth="1"/>
    <col min="6400" max="6400" width="9.42578125" customWidth="1"/>
    <col min="6401" max="6401" width="4.5703125" customWidth="1"/>
    <col min="6402" max="6402" width="10.42578125" customWidth="1"/>
    <col min="6403" max="6403" width="31" customWidth="1"/>
    <col min="6404" max="6405" width="10.5703125" customWidth="1"/>
    <col min="6406" max="6406" width="12.7109375" customWidth="1"/>
    <col min="6407" max="6407" width="10.5703125" customWidth="1"/>
    <col min="6656" max="6656" width="9.42578125" customWidth="1"/>
    <col min="6657" max="6657" width="4.5703125" customWidth="1"/>
    <col min="6658" max="6658" width="10.42578125" customWidth="1"/>
    <col min="6659" max="6659" width="31" customWidth="1"/>
    <col min="6660" max="6661" width="10.5703125" customWidth="1"/>
    <col min="6662" max="6662" width="12.7109375" customWidth="1"/>
    <col min="6663" max="6663" width="10.5703125" customWidth="1"/>
    <col min="6912" max="6912" width="9.42578125" customWidth="1"/>
    <col min="6913" max="6913" width="4.5703125" customWidth="1"/>
    <col min="6914" max="6914" width="10.42578125" customWidth="1"/>
    <col min="6915" max="6915" width="31" customWidth="1"/>
    <col min="6916" max="6917" width="10.5703125" customWidth="1"/>
    <col min="6918" max="6918" width="12.7109375" customWidth="1"/>
    <col min="6919" max="6919" width="10.5703125" customWidth="1"/>
    <col min="7168" max="7168" width="9.42578125" customWidth="1"/>
    <col min="7169" max="7169" width="4.5703125" customWidth="1"/>
    <col min="7170" max="7170" width="10.42578125" customWidth="1"/>
    <col min="7171" max="7171" width="31" customWidth="1"/>
    <col min="7172" max="7173" width="10.5703125" customWidth="1"/>
    <col min="7174" max="7174" width="12.7109375" customWidth="1"/>
    <col min="7175" max="7175" width="10.5703125" customWidth="1"/>
    <col min="7424" max="7424" width="9.42578125" customWidth="1"/>
    <col min="7425" max="7425" width="4.5703125" customWidth="1"/>
    <col min="7426" max="7426" width="10.42578125" customWidth="1"/>
    <col min="7427" max="7427" width="31" customWidth="1"/>
    <col min="7428" max="7429" width="10.5703125" customWidth="1"/>
    <col min="7430" max="7430" width="12.7109375" customWidth="1"/>
    <col min="7431" max="7431" width="10.5703125" customWidth="1"/>
    <col min="7680" max="7680" width="9.42578125" customWidth="1"/>
    <col min="7681" max="7681" width="4.5703125" customWidth="1"/>
    <col min="7682" max="7682" width="10.42578125" customWidth="1"/>
    <col min="7683" max="7683" width="31" customWidth="1"/>
    <col min="7684" max="7685" width="10.5703125" customWidth="1"/>
    <col min="7686" max="7686" width="12.7109375" customWidth="1"/>
    <col min="7687" max="7687" width="10.5703125" customWidth="1"/>
    <col min="7936" max="7936" width="9.42578125" customWidth="1"/>
    <col min="7937" max="7937" width="4.5703125" customWidth="1"/>
    <col min="7938" max="7938" width="10.42578125" customWidth="1"/>
    <col min="7939" max="7939" width="31" customWidth="1"/>
    <col min="7940" max="7941" width="10.5703125" customWidth="1"/>
    <col min="7942" max="7942" width="12.7109375" customWidth="1"/>
    <col min="7943" max="7943" width="10.5703125" customWidth="1"/>
    <col min="8192" max="8192" width="9.42578125" customWidth="1"/>
    <col min="8193" max="8193" width="4.5703125" customWidth="1"/>
    <col min="8194" max="8194" width="10.42578125" customWidth="1"/>
    <col min="8195" max="8195" width="31" customWidth="1"/>
    <col min="8196" max="8197" width="10.5703125" customWidth="1"/>
    <col min="8198" max="8198" width="12.7109375" customWidth="1"/>
    <col min="8199" max="8199" width="10.5703125" customWidth="1"/>
    <col min="8448" max="8448" width="9.42578125" customWidth="1"/>
    <col min="8449" max="8449" width="4.5703125" customWidth="1"/>
    <col min="8450" max="8450" width="10.42578125" customWidth="1"/>
    <col min="8451" max="8451" width="31" customWidth="1"/>
    <col min="8452" max="8453" width="10.5703125" customWidth="1"/>
    <col min="8454" max="8454" width="12.7109375" customWidth="1"/>
    <col min="8455" max="8455" width="10.5703125" customWidth="1"/>
    <col min="8704" max="8704" width="9.42578125" customWidth="1"/>
    <col min="8705" max="8705" width="4.5703125" customWidth="1"/>
    <col min="8706" max="8706" width="10.42578125" customWidth="1"/>
    <col min="8707" max="8707" width="31" customWidth="1"/>
    <col min="8708" max="8709" width="10.5703125" customWidth="1"/>
    <col min="8710" max="8710" width="12.7109375" customWidth="1"/>
    <col min="8711" max="8711" width="10.5703125" customWidth="1"/>
    <col min="8960" max="8960" width="9.42578125" customWidth="1"/>
    <col min="8961" max="8961" width="4.5703125" customWidth="1"/>
    <col min="8962" max="8962" width="10.42578125" customWidth="1"/>
    <col min="8963" max="8963" width="31" customWidth="1"/>
    <col min="8964" max="8965" width="10.5703125" customWidth="1"/>
    <col min="8966" max="8966" width="12.7109375" customWidth="1"/>
    <col min="8967" max="8967" width="10.5703125" customWidth="1"/>
    <col min="9216" max="9216" width="9.42578125" customWidth="1"/>
    <col min="9217" max="9217" width="4.5703125" customWidth="1"/>
    <col min="9218" max="9218" width="10.42578125" customWidth="1"/>
    <col min="9219" max="9219" width="31" customWidth="1"/>
    <col min="9220" max="9221" width="10.5703125" customWidth="1"/>
    <col min="9222" max="9222" width="12.7109375" customWidth="1"/>
    <col min="9223" max="9223" width="10.5703125" customWidth="1"/>
    <col min="9472" max="9472" width="9.42578125" customWidth="1"/>
    <col min="9473" max="9473" width="4.5703125" customWidth="1"/>
    <col min="9474" max="9474" width="10.42578125" customWidth="1"/>
    <col min="9475" max="9475" width="31" customWidth="1"/>
    <col min="9476" max="9477" width="10.5703125" customWidth="1"/>
    <col min="9478" max="9478" width="12.7109375" customWidth="1"/>
    <col min="9479" max="9479" width="10.5703125" customWidth="1"/>
    <col min="9728" max="9728" width="9.42578125" customWidth="1"/>
    <col min="9729" max="9729" width="4.5703125" customWidth="1"/>
    <col min="9730" max="9730" width="10.42578125" customWidth="1"/>
    <col min="9731" max="9731" width="31" customWidth="1"/>
    <col min="9732" max="9733" width="10.5703125" customWidth="1"/>
    <col min="9734" max="9734" width="12.7109375" customWidth="1"/>
    <col min="9735" max="9735" width="10.5703125" customWidth="1"/>
    <col min="9984" max="9984" width="9.42578125" customWidth="1"/>
    <col min="9985" max="9985" width="4.5703125" customWidth="1"/>
    <col min="9986" max="9986" width="10.42578125" customWidth="1"/>
    <col min="9987" max="9987" width="31" customWidth="1"/>
    <col min="9988" max="9989" width="10.5703125" customWidth="1"/>
    <col min="9990" max="9990" width="12.7109375" customWidth="1"/>
    <col min="9991" max="9991" width="10.5703125" customWidth="1"/>
    <col min="10240" max="10240" width="9.42578125" customWidth="1"/>
    <col min="10241" max="10241" width="4.5703125" customWidth="1"/>
    <col min="10242" max="10242" width="10.42578125" customWidth="1"/>
    <col min="10243" max="10243" width="31" customWidth="1"/>
    <col min="10244" max="10245" width="10.5703125" customWidth="1"/>
    <col min="10246" max="10246" width="12.7109375" customWidth="1"/>
    <col min="10247" max="10247" width="10.5703125" customWidth="1"/>
    <col min="10496" max="10496" width="9.42578125" customWidth="1"/>
    <col min="10497" max="10497" width="4.5703125" customWidth="1"/>
    <col min="10498" max="10498" width="10.42578125" customWidth="1"/>
    <col min="10499" max="10499" width="31" customWidth="1"/>
    <col min="10500" max="10501" width="10.5703125" customWidth="1"/>
    <col min="10502" max="10502" width="12.7109375" customWidth="1"/>
    <col min="10503" max="10503" width="10.5703125" customWidth="1"/>
    <col min="10752" max="10752" width="9.42578125" customWidth="1"/>
    <col min="10753" max="10753" width="4.5703125" customWidth="1"/>
    <col min="10754" max="10754" width="10.42578125" customWidth="1"/>
    <col min="10755" max="10755" width="31" customWidth="1"/>
    <col min="10756" max="10757" width="10.5703125" customWidth="1"/>
    <col min="10758" max="10758" width="12.7109375" customWidth="1"/>
    <col min="10759" max="10759" width="10.5703125" customWidth="1"/>
    <col min="11008" max="11008" width="9.42578125" customWidth="1"/>
    <col min="11009" max="11009" width="4.5703125" customWidth="1"/>
    <col min="11010" max="11010" width="10.42578125" customWidth="1"/>
    <col min="11011" max="11011" width="31" customWidth="1"/>
    <col min="11012" max="11013" width="10.5703125" customWidth="1"/>
    <col min="11014" max="11014" width="12.7109375" customWidth="1"/>
    <col min="11015" max="11015" width="10.5703125" customWidth="1"/>
    <col min="11264" max="11264" width="9.42578125" customWidth="1"/>
    <col min="11265" max="11265" width="4.5703125" customWidth="1"/>
    <col min="11266" max="11266" width="10.42578125" customWidth="1"/>
    <col min="11267" max="11267" width="31" customWidth="1"/>
    <col min="11268" max="11269" width="10.5703125" customWidth="1"/>
    <col min="11270" max="11270" width="12.7109375" customWidth="1"/>
    <col min="11271" max="11271" width="10.5703125" customWidth="1"/>
    <col min="11520" max="11520" width="9.42578125" customWidth="1"/>
    <col min="11521" max="11521" width="4.5703125" customWidth="1"/>
    <col min="11522" max="11522" width="10.42578125" customWidth="1"/>
    <col min="11523" max="11523" width="31" customWidth="1"/>
    <col min="11524" max="11525" width="10.5703125" customWidth="1"/>
    <col min="11526" max="11526" width="12.7109375" customWidth="1"/>
    <col min="11527" max="11527" width="10.5703125" customWidth="1"/>
    <col min="11776" max="11776" width="9.42578125" customWidth="1"/>
    <col min="11777" max="11777" width="4.5703125" customWidth="1"/>
    <col min="11778" max="11778" width="10.42578125" customWidth="1"/>
    <col min="11779" max="11779" width="31" customWidth="1"/>
    <col min="11780" max="11781" width="10.5703125" customWidth="1"/>
    <col min="11782" max="11782" width="12.7109375" customWidth="1"/>
    <col min="11783" max="11783" width="10.5703125" customWidth="1"/>
    <col min="12032" max="12032" width="9.42578125" customWidth="1"/>
    <col min="12033" max="12033" width="4.5703125" customWidth="1"/>
    <col min="12034" max="12034" width="10.42578125" customWidth="1"/>
    <col min="12035" max="12035" width="31" customWidth="1"/>
    <col min="12036" max="12037" width="10.5703125" customWidth="1"/>
    <col min="12038" max="12038" width="12.7109375" customWidth="1"/>
    <col min="12039" max="12039" width="10.5703125" customWidth="1"/>
    <col min="12288" max="12288" width="9.42578125" customWidth="1"/>
    <col min="12289" max="12289" width="4.5703125" customWidth="1"/>
    <col min="12290" max="12290" width="10.42578125" customWidth="1"/>
    <col min="12291" max="12291" width="31" customWidth="1"/>
    <col min="12292" max="12293" width="10.5703125" customWidth="1"/>
    <col min="12294" max="12294" width="12.7109375" customWidth="1"/>
    <col min="12295" max="12295" width="10.5703125" customWidth="1"/>
    <col min="12544" max="12544" width="9.42578125" customWidth="1"/>
    <col min="12545" max="12545" width="4.5703125" customWidth="1"/>
    <col min="12546" max="12546" width="10.42578125" customWidth="1"/>
    <col min="12547" max="12547" width="31" customWidth="1"/>
    <col min="12548" max="12549" width="10.5703125" customWidth="1"/>
    <col min="12550" max="12550" width="12.7109375" customWidth="1"/>
    <col min="12551" max="12551" width="10.5703125" customWidth="1"/>
    <col min="12800" max="12800" width="9.42578125" customWidth="1"/>
    <col min="12801" max="12801" width="4.5703125" customWidth="1"/>
    <col min="12802" max="12802" width="10.42578125" customWidth="1"/>
    <col min="12803" max="12803" width="31" customWidth="1"/>
    <col min="12804" max="12805" width="10.5703125" customWidth="1"/>
    <col min="12806" max="12806" width="12.7109375" customWidth="1"/>
    <col min="12807" max="12807" width="10.5703125" customWidth="1"/>
    <col min="13056" max="13056" width="9.42578125" customWidth="1"/>
    <col min="13057" max="13057" width="4.5703125" customWidth="1"/>
    <col min="13058" max="13058" width="10.42578125" customWidth="1"/>
    <col min="13059" max="13059" width="31" customWidth="1"/>
    <col min="13060" max="13061" width="10.5703125" customWidth="1"/>
    <col min="13062" max="13062" width="12.7109375" customWidth="1"/>
    <col min="13063" max="13063" width="10.5703125" customWidth="1"/>
    <col min="13312" max="13312" width="9.42578125" customWidth="1"/>
    <col min="13313" max="13313" width="4.5703125" customWidth="1"/>
    <col min="13314" max="13314" width="10.42578125" customWidth="1"/>
    <col min="13315" max="13315" width="31" customWidth="1"/>
    <col min="13316" max="13317" width="10.5703125" customWidth="1"/>
    <col min="13318" max="13318" width="12.7109375" customWidth="1"/>
    <col min="13319" max="13319" width="10.5703125" customWidth="1"/>
    <col min="13568" max="13568" width="9.42578125" customWidth="1"/>
    <col min="13569" max="13569" width="4.5703125" customWidth="1"/>
    <col min="13570" max="13570" width="10.42578125" customWidth="1"/>
    <col min="13571" max="13571" width="31" customWidth="1"/>
    <col min="13572" max="13573" width="10.5703125" customWidth="1"/>
    <col min="13574" max="13574" width="12.7109375" customWidth="1"/>
    <col min="13575" max="13575" width="10.5703125" customWidth="1"/>
    <col min="13824" max="13824" width="9.42578125" customWidth="1"/>
    <col min="13825" max="13825" width="4.5703125" customWidth="1"/>
    <col min="13826" max="13826" width="10.42578125" customWidth="1"/>
    <col min="13827" max="13827" width="31" customWidth="1"/>
    <col min="13828" max="13829" width="10.5703125" customWidth="1"/>
    <col min="13830" max="13830" width="12.7109375" customWidth="1"/>
    <col min="13831" max="13831" width="10.5703125" customWidth="1"/>
    <col min="14080" max="14080" width="9.42578125" customWidth="1"/>
    <col min="14081" max="14081" width="4.5703125" customWidth="1"/>
    <col min="14082" max="14082" width="10.42578125" customWidth="1"/>
    <col min="14083" max="14083" width="31" customWidth="1"/>
    <col min="14084" max="14085" width="10.5703125" customWidth="1"/>
    <col min="14086" max="14086" width="12.7109375" customWidth="1"/>
    <col min="14087" max="14087" width="10.5703125" customWidth="1"/>
    <col min="14336" max="14336" width="9.42578125" customWidth="1"/>
    <col min="14337" max="14337" width="4.5703125" customWidth="1"/>
    <col min="14338" max="14338" width="10.42578125" customWidth="1"/>
    <col min="14339" max="14339" width="31" customWidth="1"/>
    <col min="14340" max="14341" width="10.5703125" customWidth="1"/>
    <col min="14342" max="14342" width="12.7109375" customWidth="1"/>
    <col min="14343" max="14343" width="10.5703125" customWidth="1"/>
    <col min="14592" max="14592" width="9.42578125" customWidth="1"/>
    <col min="14593" max="14593" width="4.5703125" customWidth="1"/>
    <col min="14594" max="14594" width="10.42578125" customWidth="1"/>
    <col min="14595" max="14595" width="31" customWidth="1"/>
    <col min="14596" max="14597" width="10.5703125" customWidth="1"/>
    <col min="14598" max="14598" width="12.7109375" customWidth="1"/>
    <col min="14599" max="14599" width="10.5703125" customWidth="1"/>
    <col min="14848" max="14848" width="9.42578125" customWidth="1"/>
    <col min="14849" max="14849" width="4.5703125" customWidth="1"/>
    <col min="14850" max="14850" width="10.42578125" customWidth="1"/>
    <col min="14851" max="14851" width="31" customWidth="1"/>
    <col min="14852" max="14853" width="10.5703125" customWidth="1"/>
    <col min="14854" max="14854" width="12.7109375" customWidth="1"/>
    <col min="14855" max="14855" width="10.5703125" customWidth="1"/>
    <col min="15104" max="15104" width="9.42578125" customWidth="1"/>
    <col min="15105" max="15105" width="4.5703125" customWidth="1"/>
    <col min="15106" max="15106" width="10.42578125" customWidth="1"/>
    <col min="15107" max="15107" width="31" customWidth="1"/>
    <col min="15108" max="15109" width="10.5703125" customWidth="1"/>
    <col min="15110" max="15110" width="12.7109375" customWidth="1"/>
    <col min="15111" max="15111" width="10.5703125" customWidth="1"/>
    <col min="15360" max="15360" width="9.42578125" customWidth="1"/>
    <col min="15361" max="15361" width="4.5703125" customWidth="1"/>
    <col min="15362" max="15362" width="10.42578125" customWidth="1"/>
    <col min="15363" max="15363" width="31" customWidth="1"/>
    <col min="15364" max="15365" width="10.5703125" customWidth="1"/>
    <col min="15366" max="15366" width="12.7109375" customWidth="1"/>
    <col min="15367" max="15367" width="10.5703125" customWidth="1"/>
    <col min="15616" max="15616" width="9.42578125" customWidth="1"/>
    <col min="15617" max="15617" width="4.5703125" customWidth="1"/>
    <col min="15618" max="15618" width="10.42578125" customWidth="1"/>
    <col min="15619" max="15619" width="31" customWidth="1"/>
    <col min="15620" max="15621" width="10.5703125" customWidth="1"/>
    <col min="15622" max="15622" width="12.7109375" customWidth="1"/>
    <col min="15623" max="15623" width="10.5703125" customWidth="1"/>
    <col min="15872" max="15872" width="9.42578125" customWidth="1"/>
    <col min="15873" max="15873" width="4.5703125" customWidth="1"/>
    <col min="15874" max="15874" width="10.42578125" customWidth="1"/>
    <col min="15875" max="15875" width="31" customWidth="1"/>
    <col min="15876" max="15877" width="10.5703125" customWidth="1"/>
    <col min="15878" max="15878" width="12.7109375" customWidth="1"/>
    <col min="15879" max="15879" width="10.5703125" customWidth="1"/>
    <col min="16128" max="16128" width="9.42578125" customWidth="1"/>
    <col min="16129" max="16129" width="4.5703125" customWidth="1"/>
    <col min="16130" max="16130" width="10.42578125" customWidth="1"/>
    <col min="16131" max="16131" width="31" customWidth="1"/>
    <col min="16132" max="16133" width="10.5703125" customWidth="1"/>
    <col min="16134" max="16134" width="12.7109375" customWidth="1"/>
    <col min="16135" max="16135" width="10.5703125" customWidth="1"/>
  </cols>
  <sheetData>
    <row r="1" spans="1:16" x14ac:dyDescent="0.25">
      <c r="A1" s="1" t="s">
        <v>0</v>
      </c>
      <c r="B1" s="1"/>
      <c r="C1" s="1"/>
      <c r="D1" s="2"/>
      <c r="E1" s="2"/>
      <c r="F1" s="2"/>
      <c r="G1" s="3"/>
      <c r="H1" s="3"/>
      <c r="I1" s="3"/>
    </row>
    <row r="2" spans="1:16" ht="6" customHeight="1" x14ac:dyDescent="0.25">
      <c r="A2" s="1"/>
      <c r="B2" s="1"/>
      <c r="C2" s="1"/>
      <c r="D2" s="2"/>
      <c r="E2" s="2"/>
      <c r="F2" s="2"/>
      <c r="G2" s="3"/>
      <c r="H2" s="3"/>
      <c r="I2" s="3"/>
    </row>
    <row r="3" spans="1:16" ht="11.25" customHeight="1" thickBot="1" x14ac:dyDescent="0.3">
      <c r="A3" s="97" t="s">
        <v>102</v>
      </c>
      <c r="B3" s="98"/>
      <c r="C3" s="98"/>
      <c r="D3" s="98"/>
      <c r="E3" s="98"/>
      <c r="F3" s="98"/>
      <c r="G3" s="98"/>
      <c r="H3" s="98"/>
      <c r="I3" s="98"/>
      <c r="J3" s="98"/>
      <c r="K3" s="128"/>
      <c r="L3" s="128"/>
      <c r="M3" s="128"/>
      <c r="N3" s="128"/>
      <c r="O3" s="128"/>
      <c r="P3" s="128"/>
    </row>
    <row r="4" spans="1:16" ht="22.5" customHeight="1" x14ac:dyDescent="0.25">
      <c r="A4" s="110" t="s">
        <v>89</v>
      </c>
      <c r="B4" s="111"/>
      <c r="C4" s="112"/>
      <c r="D4" s="99" t="s">
        <v>1</v>
      </c>
      <c r="E4" s="94" t="s">
        <v>96</v>
      </c>
      <c r="F4" s="95"/>
      <c r="G4" s="95"/>
      <c r="H4" s="96"/>
      <c r="I4" s="96"/>
      <c r="J4" s="96"/>
      <c r="K4" s="94" t="s">
        <v>95</v>
      </c>
      <c r="L4" s="95"/>
      <c r="M4" s="95"/>
      <c r="N4" s="96"/>
      <c r="O4" s="96"/>
      <c r="P4" s="96"/>
    </row>
    <row r="5" spans="1:16" ht="111" customHeight="1" thickBot="1" x14ac:dyDescent="0.3">
      <c r="A5" s="113"/>
      <c r="B5" s="114"/>
      <c r="C5" s="115"/>
      <c r="D5" s="100"/>
      <c r="E5" s="6" t="s">
        <v>97</v>
      </c>
      <c r="F5" s="6" t="s">
        <v>90</v>
      </c>
      <c r="G5" s="6" t="s">
        <v>91</v>
      </c>
      <c r="H5" s="6" t="s">
        <v>92</v>
      </c>
      <c r="I5" s="24" t="s">
        <v>93</v>
      </c>
      <c r="J5" s="7" t="s">
        <v>48</v>
      </c>
      <c r="K5" s="6" t="s">
        <v>97</v>
      </c>
      <c r="L5" s="6" t="s">
        <v>90</v>
      </c>
      <c r="M5" s="6" t="s">
        <v>91</v>
      </c>
      <c r="N5" s="6" t="s">
        <v>92</v>
      </c>
      <c r="O5" s="24" t="s">
        <v>93</v>
      </c>
      <c r="P5" s="7" t="s">
        <v>48</v>
      </c>
    </row>
    <row r="6" spans="1:16" ht="9" customHeight="1" thickTop="1" x14ac:dyDescent="0.25">
      <c r="A6" s="116">
        <v>1</v>
      </c>
      <c r="B6" s="117"/>
      <c r="C6" s="118"/>
      <c r="D6" s="4">
        <v>4</v>
      </c>
      <c r="E6" s="4">
        <v>5</v>
      </c>
      <c r="F6" s="4">
        <v>6</v>
      </c>
      <c r="G6" s="4">
        <v>7</v>
      </c>
      <c r="H6" s="5">
        <v>8</v>
      </c>
      <c r="I6" s="4">
        <v>9</v>
      </c>
      <c r="J6" s="25"/>
    </row>
    <row r="7" spans="1:16" x14ac:dyDescent="0.25">
      <c r="A7" s="33" t="s">
        <v>49</v>
      </c>
      <c r="B7" s="55"/>
      <c r="C7" s="56"/>
      <c r="D7" s="8" t="s">
        <v>2</v>
      </c>
      <c r="E7" s="83">
        <v>1559641.5</v>
      </c>
      <c r="F7" s="35">
        <v>99982.81</v>
      </c>
      <c r="G7" s="34"/>
      <c r="H7" s="34">
        <v>8800296</v>
      </c>
      <c r="I7" s="85">
        <v>425699.25</v>
      </c>
      <c r="J7" s="34">
        <f>SUM(E7:I7)</f>
        <v>10885619.560000001</v>
      </c>
      <c r="K7" s="73">
        <v>207000</v>
      </c>
      <c r="L7" s="57">
        <v>13270</v>
      </c>
      <c r="M7" s="57">
        <f>SUM(G7/7.5345)</f>
        <v>0</v>
      </c>
      <c r="N7" s="57">
        <v>1168000</v>
      </c>
      <c r="O7" s="75">
        <v>56500</v>
      </c>
      <c r="P7" s="57">
        <f>SUM(K7:O7)</f>
        <v>1444770</v>
      </c>
    </row>
    <row r="8" spans="1:16" x14ac:dyDescent="0.25">
      <c r="A8" s="33" t="s">
        <v>50</v>
      </c>
      <c r="B8" s="55"/>
      <c r="C8" s="56"/>
      <c r="D8" s="8" t="s">
        <v>47</v>
      </c>
      <c r="E8" s="34"/>
      <c r="F8" s="35"/>
      <c r="G8" s="34"/>
      <c r="H8" s="34">
        <v>500290.8</v>
      </c>
      <c r="I8" s="34"/>
      <c r="J8" s="34">
        <f t="shared" ref="J8:J12" si="0">SUM(E8:I8)</f>
        <v>500290.8</v>
      </c>
      <c r="K8" s="57">
        <f t="shared" ref="K8:N49" si="1">SUM(E8/7.5345)</f>
        <v>0</v>
      </c>
      <c r="L8" s="57">
        <f t="shared" si="1"/>
        <v>0</v>
      </c>
      <c r="M8" s="57">
        <f t="shared" si="1"/>
        <v>0</v>
      </c>
      <c r="N8" s="57">
        <v>66400</v>
      </c>
      <c r="O8" s="57">
        <f t="shared" ref="O8:O55" si="2">SUM(I8/7.5345)</f>
        <v>0</v>
      </c>
      <c r="P8" s="57">
        <f t="shared" ref="P8:P12" si="3">SUM(K8:O8)</f>
        <v>66400</v>
      </c>
    </row>
    <row r="9" spans="1:16" x14ac:dyDescent="0.25">
      <c r="A9" s="33" t="s">
        <v>51</v>
      </c>
      <c r="B9" s="55"/>
      <c r="C9" s="56"/>
      <c r="D9" s="8" t="s">
        <v>3</v>
      </c>
      <c r="E9" s="83">
        <v>301380</v>
      </c>
      <c r="F9" s="36">
        <v>20343.150000000001</v>
      </c>
      <c r="G9" s="34"/>
      <c r="H9" s="34">
        <v>500290.8</v>
      </c>
      <c r="I9" s="34"/>
      <c r="J9" s="34">
        <f t="shared" si="0"/>
        <v>822013.95</v>
      </c>
      <c r="K9" s="73">
        <v>40000</v>
      </c>
      <c r="L9" s="57">
        <v>2700</v>
      </c>
      <c r="M9" s="57">
        <f t="shared" si="1"/>
        <v>0</v>
      </c>
      <c r="N9" s="57">
        <v>66400</v>
      </c>
      <c r="O9" s="57">
        <f t="shared" si="2"/>
        <v>0</v>
      </c>
      <c r="P9" s="57">
        <f t="shared" si="3"/>
        <v>109100</v>
      </c>
    </row>
    <row r="10" spans="1:16" x14ac:dyDescent="0.25">
      <c r="A10" s="33" t="s">
        <v>52</v>
      </c>
      <c r="B10" s="55"/>
      <c r="C10" s="56"/>
      <c r="D10" s="8" t="s">
        <v>4</v>
      </c>
      <c r="E10" s="34">
        <v>226035</v>
      </c>
      <c r="F10" s="36">
        <v>9794.85</v>
      </c>
      <c r="G10" s="34"/>
      <c r="H10" s="34">
        <v>330011.09999999998</v>
      </c>
      <c r="I10" s="34">
        <v>15069</v>
      </c>
      <c r="J10" s="34">
        <f t="shared" si="0"/>
        <v>580909.94999999995</v>
      </c>
      <c r="K10" s="57">
        <v>30000</v>
      </c>
      <c r="L10" s="57">
        <v>1300</v>
      </c>
      <c r="M10" s="57">
        <f t="shared" si="1"/>
        <v>0</v>
      </c>
      <c r="N10" s="57">
        <v>43800</v>
      </c>
      <c r="O10" s="57">
        <v>2000</v>
      </c>
      <c r="P10" s="57">
        <f t="shared" si="3"/>
        <v>77100</v>
      </c>
    </row>
    <row r="11" spans="1:16" ht="22.5" x14ac:dyDescent="0.25">
      <c r="A11" s="33" t="s">
        <v>53</v>
      </c>
      <c r="B11" s="55"/>
      <c r="C11" s="56"/>
      <c r="D11" s="21" t="s">
        <v>5</v>
      </c>
      <c r="E11" s="37"/>
      <c r="F11" s="36">
        <v>49727.7</v>
      </c>
      <c r="G11" s="34"/>
      <c r="H11" s="34">
        <v>1799992.05</v>
      </c>
      <c r="I11" s="34"/>
      <c r="J11" s="34">
        <f t="shared" si="0"/>
        <v>1849719.75</v>
      </c>
      <c r="K11" s="57">
        <f t="shared" si="1"/>
        <v>0</v>
      </c>
      <c r="L11" s="57">
        <v>6600</v>
      </c>
      <c r="M11" s="57">
        <f t="shared" si="1"/>
        <v>0</v>
      </c>
      <c r="N11" s="57">
        <v>238900</v>
      </c>
      <c r="O11" s="57">
        <f t="shared" si="2"/>
        <v>0</v>
      </c>
      <c r="P11" s="57">
        <f t="shared" si="3"/>
        <v>245500</v>
      </c>
    </row>
    <row r="12" spans="1:16" ht="33.75" x14ac:dyDescent="0.25">
      <c r="A12" s="33" t="s">
        <v>54</v>
      </c>
      <c r="B12" s="55"/>
      <c r="C12" s="56"/>
      <c r="D12" s="21" t="s">
        <v>6</v>
      </c>
      <c r="E12" s="37"/>
      <c r="F12" s="38"/>
      <c r="G12" s="34"/>
      <c r="H12" s="34">
        <v>0</v>
      </c>
      <c r="I12" s="34"/>
      <c r="J12" s="34">
        <f t="shared" si="0"/>
        <v>0</v>
      </c>
      <c r="K12" s="57">
        <f t="shared" si="1"/>
        <v>0</v>
      </c>
      <c r="L12" s="57">
        <f t="shared" si="1"/>
        <v>0</v>
      </c>
      <c r="M12" s="57">
        <f t="shared" si="1"/>
        <v>0</v>
      </c>
      <c r="N12" s="57">
        <f t="shared" si="1"/>
        <v>0</v>
      </c>
      <c r="O12" s="57">
        <f t="shared" si="2"/>
        <v>0</v>
      </c>
      <c r="P12" s="57">
        <f t="shared" si="3"/>
        <v>0</v>
      </c>
    </row>
    <row r="13" spans="1:16" x14ac:dyDescent="0.25">
      <c r="A13" s="9" t="s">
        <v>7</v>
      </c>
      <c r="B13" s="10"/>
      <c r="C13" s="10"/>
      <c r="D13" s="22"/>
      <c r="E13" s="39">
        <f t="shared" ref="E13:J13" si="4">SUM(E7:E12)</f>
        <v>2087056.5</v>
      </c>
      <c r="F13" s="40">
        <f t="shared" si="4"/>
        <v>179848.51</v>
      </c>
      <c r="G13" s="41">
        <f t="shared" si="4"/>
        <v>0</v>
      </c>
      <c r="H13" s="41">
        <f t="shared" si="4"/>
        <v>11930880.750000002</v>
      </c>
      <c r="I13" s="41">
        <f t="shared" si="4"/>
        <v>440768.25</v>
      </c>
      <c r="J13" s="32">
        <f t="shared" si="4"/>
        <v>14638554.01</v>
      </c>
      <c r="K13" s="59">
        <f>SUM(K7:K12)</f>
        <v>277000</v>
      </c>
      <c r="L13" s="59">
        <f>SUM(L7:L12)</f>
        <v>23870</v>
      </c>
      <c r="M13" s="59">
        <f t="shared" si="1"/>
        <v>0</v>
      </c>
      <c r="N13" s="59">
        <f>SUM(N7:N12)</f>
        <v>1583500</v>
      </c>
      <c r="O13" s="59">
        <f>SUM(O7:O12)</f>
        <v>58500</v>
      </c>
      <c r="P13" s="59">
        <f>SUM(P7:P12)</f>
        <v>1942870</v>
      </c>
    </row>
    <row r="14" spans="1:16" x14ac:dyDescent="0.25">
      <c r="A14" s="87" t="s">
        <v>55</v>
      </c>
      <c r="B14" s="88"/>
      <c r="C14" s="89"/>
      <c r="D14" s="23" t="s">
        <v>8</v>
      </c>
      <c r="E14" s="37"/>
      <c r="F14" s="36">
        <v>0</v>
      </c>
      <c r="G14" s="34"/>
      <c r="H14" s="34">
        <v>9794.85</v>
      </c>
      <c r="I14" s="34"/>
      <c r="J14" s="34">
        <f t="shared" ref="J14:J40" si="5">SUM(E14:I14)</f>
        <v>9794.85</v>
      </c>
      <c r="K14" s="57">
        <f t="shared" si="1"/>
        <v>0</v>
      </c>
      <c r="L14" s="57">
        <f t="shared" si="1"/>
        <v>0</v>
      </c>
      <c r="M14" s="57">
        <f t="shared" si="1"/>
        <v>0</v>
      </c>
      <c r="N14" s="57">
        <v>1300</v>
      </c>
      <c r="O14" s="57">
        <f t="shared" si="2"/>
        <v>0</v>
      </c>
      <c r="P14" s="57">
        <f t="shared" ref="P14:P40" si="6">SUM(K14:O14)</f>
        <v>1300</v>
      </c>
    </row>
    <row r="15" spans="1:16" ht="22.5" x14ac:dyDescent="0.25">
      <c r="A15" s="87" t="s">
        <v>56</v>
      </c>
      <c r="B15" s="88"/>
      <c r="C15" s="89"/>
      <c r="D15" s="23" t="s">
        <v>9</v>
      </c>
      <c r="E15" s="37"/>
      <c r="F15" s="36">
        <v>20343.150000000001</v>
      </c>
      <c r="G15" s="34"/>
      <c r="H15" s="83">
        <v>550018.5</v>
      </c>
      <c r="I15" s="85">
        <v>10548.3</v>
      </c>
      <c r="J15" s="34">
        <f t="shared" si="5"/>
        <v>580909.95000000007</v>
      </c>
      <c r="K15" s="57">
        <f t="shared" si="1"/>
        <v>0</v>
      </c>
      <c r="L15" s="57">
        <v>2700</v>
      </c>
      <c r="M15" s="57">
        <f t="shared" si="1"/>
        <v>0</v>
      </c>
      <c r="N15" s="73">
        <v>73000</v>
      </c>
      <c r="O15" s="75">
        <v>1400</v>
      </c>
      <c r="P15" s="57">
        <f t="shared" si="6"/>
        <v>77100</v>
      </c>
    </row>
    <row r="16" spans="1:16" ht="22.5" x14ac:dyDescent="0.25">
      <c r="A16" s="87" t="s">
        <v>57</v>
      </c>
      <c r="B16" s="88"/>
      <c r="C16" s="89"/>
      <c r="D16" s="23" t="s">
        <v>10</v>
      </c>
      <c r="E16" s="37"/>
      <c r="F16" s="36">
        <v>0</v>
      </c>
      <c r="G16" s="34"/>
      <c r="H16" s="34">
        <v>9794.85</v>
      </c>
      <c r="I16" s="34"/>
      <c r="J16" s="34">
        <f t="shared" si="5"/>
        <v>9794.85</v>
      </c>
      <c r="K16" s="57">
        <f t="shared" si="1"/>
        <v>0</v>
      </c>
      <c r="L16" s="57">
        <f t="shared" si="1"/>
        <v>0</v>
      </c>
      <c r="M16" s="57">
        <f t="shared" si="1"/>
        <v>0</v>
      </c>
      <c r="N16" s="57">
        <v>1300</v>
      </c>
      <c r="O16" s="57">
        <f t="shared" si="2"/>
        <v>0</v>
      </c>
      <c r="P16" s="57">
        <f t="shared" si="6"/>
        <v>1300</v>
      </c>
    </row>
    <row r="17" spans="1:16" ht="22.5" x14ac:dyDescent="0.25">
      <c r="A17" s="87" t="s">
        <v>58</v>
      </c>
      <c r="B17" s="88"/>
      <c r="C17" s="89"/>
      <c r="D17" s="23" t="s">
        <v>11</v>
      </c>
      <c r="E17" s="37"/>
      <c r="F17" s="36">
        <v>5274.15</v>
      </c>
      <c r="G17" s="34"/>
      <c r="H17" s="85">
        <v>620089.35</v>
      </c>
      <c r="I17" s="34"/>
      <c r="J17" s="34">
        <f t="shared" si="5"/>
        <v>625363.5</v>
      </c>
      <c r="K17" s="57">
        <f t="shared" si="1"/>
        <v>0</v>
      </c>
      <c r="L17" s="57">
        <v>700</v>
      </c>
      <c r="M17" s="57">
        <f t="shared" si="1"/>
        <v>0</v>
      </c>
      <c r="N17" s="75">
        <v>82300</v>
      </c>
      <c r="O17" s="57">
        <f t="shared" si="2"/>
        <v>0</v>
      </c>
      <c r="P17" s="57">
        <f t="shared" si="6"/>
        <v>83000</v>
      </c>
    </row>
    <row r="18" spans="1:16" x14ac:dyDescent="0.25">
      <c r="A18" s="87" t="s">
        <v>59</v>
      </c>
      <c r="B18" s="88"/>
      <c r="C18" s="89"/>
      <c r="D18" s="23" t="s">
        <v>12</v>
      </c>
      <c r="E18" s="84">
        <v>753450</v>
      </c>
      <c r="F18" s="36">
        <v>15069</v>
      </c>
      <c r="G18" s="34">
        <v>81372.600000000006</v>
      </c>
      <c r="H18" s="34">
        <v>2150346.2999999998</v>
      </c>
      <c r="I18" s="83">
        <v>8061.92</v>
      </c>
      <c r="J18" s="34">
        <f>SUM(E18:I18)</f>
        <v>3008299.82</v>
      </c>
      <c r="K18" s="73">
        <v>100000</v>
      </c>
      <c r="L18" s="57">
        <v>2000</v>
      </c>
      <c r="M18" s="57">
        <v>10800</v>
      </c>
      <c r="N18" s="57">
        <v>285400</v>
      </c>
      <c r="O18" s="73">
        <v>1070</v>
      </c>
      <c r="P18" s="57">
        <f t="shared" si="6"/>
        <v>399270</v>
      </c>
    </row>
    <row r="19" spans="1:16" x14ac:dyDescent="0.25">
      <c r="A19" s="87" t="s">
        <v>60</v>
      </c>
      <c r="B19" s="88"/>
      <c r="C19" s="89"/>
      <c r="D19" s="23" t="s">
        <v>13</v>
      </c>
      <c r="E19" s="37">
        <v>602760</v>
      </c>
      <c r="F19" s="36">
        <v>33905.25</v>
      </c>
      <c r="G19" s="34">
        <v>89660.55</v>
      </c>
      <c r="H19" s="34">
        <v>1499365.5</v>
      </c>
      <c r="I19" s="34"/>
      <c r="J19" s="34">
        <f t="shared" si="5"/>
        <v>2225691.2999999998</v>
      </c>
      <c r="K19" s="57">
        <v>80000</v>
      </c>
      <c r="L19" s="57">
        <v>4500</v>
      </c>
      <c r="M19" s="57">
        <v>11900</v>
      </c>
      <c r="N19" s="57">
        <v>199000</v>
      </c>
      <c r="O19" s="57">
        <f t="shared" si="2"/>
        <v>0</v>
      </c>
      <c r="P19" s="57">
        <f t="shared" si="6"/>
        <v>295400</v>
      </c>
    </row>
    <row r="20" spans="1:16" ht="33.75" x14ac:dyDescent="0.25">
      <c r="A20" s="87" t="s">
        <v>61</v>
      </c>
      <c r="B20" s="88"/>
      <c r="C20" s="89"/>
      <c r="D20" s="23" t="s">
        <v>14</v>
      </c>
      <c r="E20" s="37"/>
      <c r="F20" s="36">
        <v>6027.6</v>
      </c>
      <c r="G20" s="34">
        <v>0</v>
      </c>
      <c r="H20" s="34">
        <v>170279.7</v>
      </c>
      <c r="I20" s="34"/>
      <c r="J20" s="34">
        <f t="shared" si="5"/>
        <v>176307.30000000002</v>
      </c>
      <c r="K20" s="57">
        <f t="shared" si="1"/>
        <v>0</v>
      </c>
      <c r="L20" s="57">
        <v>800</v>
      </c>
      <c r="M20" s="57">
        <f t="shared" si="1"/>
        <v>0</v>
      </c>
      <c r="N20" s="57">
        <v>22600</v>
      </c>
      <c r="O20" s="57">
        <f t="shared" si="2"/>
        <v>0</v>
      </c>
      <c r="P20" s="57">
        <f t="shared" si="6"/>
        <v>23400</v>
      </c>
    </row>
    <row r="21" spans="1:16" ht="22.5" x14ac:dyDescent="0.25">
      <c r="A21" s="87" t="s">
        <v>62</v>
      </c>
      <c r="B21" s="88"/>
      <c r="C21" s="89"/>
      <c r="D21" s="23" t="s">
        <v>15</v>
      </c>
      <c r="E21" s="37"/>
      <c r="F21" s="36">
        <v>0</v>
      </c>
      <c r="G21" s="34"/>
      <c r="H21" s="34">
        <v>42946.65</v>
      </c>
      <c r="I21" s="83">
        <v>15069</v>
      </c>
      <c r="J21" s="34">
        <f t="shared" si="5"/>
        <v>58015.65</v>
      </c>
      <c r="K21" s="57">
        <f t="shared" si="1"/>
        <v>0</v>
      </c>
      <c r="L21" s="57">
        <f t="shared" si="1"/>
        <v>0</v>
      </c>
      <c r="M21" s="57">
        <f t="shared" si="1"/>
        <v>0</v>
      </c>
      <c r="N21" s="57">
        <v>5700</v>
      </c>
      <c r="O21" s="73">
        <v>2000</v>
      </c>
      <c r="P21" s="57">
        <f t="shared" si="6"/>
        <v>7700</v>
      </c>
    </row>
    <row r="22" spans="1:16" ht="22.5" x14ac:dyDescent="0.25">
      <c r="A22" s="87" t="s">
        <v>63</v>
      </c>
      <c r="B22" s="88"/>
      <c r="C22" s="89"/>
      <c r="D22" s="23" t="s">
        <v>16</v>
      </c>
      <c r="E22" s="37"/>
      <c r="F22" s="36">
        <v>0</v>
      </c>
      <c r="G22" s="34"/>
      <c r="H22" s="34">
        <v>44453.55</v>
      </c>
      <c r="I22" s="83">
        <v>979.49</v>
      </c>
      <c r="J22" s="34">
        <f t="shared" si="5"/>
        <v>45433.04</v>
      </c>
      <c r="K22" s="57">
        <f t="shared" si="1"/>
        <v>0</v>
      </c>
      <c r="L22" s="57">
        <f t="shared" si="1"/>
        <v>0</v>
      </c>
      <c r="M22" s="57">
        <f t="shared" si="1"/>
        <v>0</v>
      </c>
      <c r="N22" s="57">
        <v>5900</v>
      </c>
      <c r="O22" s="73">
        <v>130</v>
      </c>
      <c r="P22" s="57">
        <f t="shared" si="6"/>
        <v>6030</v>
      </c>
    </row>
    <row r="23" spans="1:16" ht="22.5" x14ac:dyDescent="0.25">
      <c r="A23" s="87" t="s">
        <v>64</v>
      </c>
      <c r="B23" s="88"/>
      <c r="C23" s="89"/>
      <c r="D23" s="23" t="s">
        <v>17</v>
      </c>
      <c r="E23" s="37"/>
      <c r="F23" s="36">
        <v>15069</v>
      </c>
      <c r="G23" s="34"/>
      <c r="H23" s="34">
        <v>63289.8</v>
      </c>
      <c r="I23" s="34"/>
      <c r="J23" s="34">
        <f t="shared" si="5"/>
        <v>78358.8</v>
      </c>
      <c r="K23" s="57">
        <f t="shared" si="1"/>
        <v>0</v>
      </c>
      <c r="L23" s="57">
        <v>2000</v>
      </c>
      <c r="M23" s="57">
        <f t="shared" si="1"/>
        <v>0</v>
      </c>
      <c r="N23" s="57">
        <v>8400</v>
      </c>
      <c r="O23" s="57">
        <f t="shared" si="2"/>
        <v>0</v>
      </c>
      <c r="P23" s="57">
        <f t="shared" si="6"/>
        <v>10400</v>
      </c>
    </row>
    <row r="24" spans="1:16" ht="22.5" x14ac:dyDescent="0.25">
      <c r="A24" s="87" t="s">
        <v>65</v>
      </c>
      <c r="B24" s="88"/>
      <c r="C24" s="89"/>
      <c r="D24" s="23" t="s">
        <v>18</v>
      </c>
      <c r="E24" s="37"/>
      <c r="F24" s="36">
        <v>30138</v>
      </c>
      <c r="G24" s="34"/>
      <c r="H24" s="34">
        <v>500290.8</v>
      </c>
      <c r="I24" s="34"/>
      <c r="J24" s="34">
        <f t="shared" si="5"/>
        <v>530428.80000000005</v>
      </c>
      <c r="K24" s="57">
        <v>0</v>
      </c>
      <c r="L24" s="57">
        <v>4000</v>
      </c>
      <c r="M24" s="57">
        <f t="shared" si="1"/>
        <v>0</v>
      </c>
      <c r="N24" s="57">
        <v>66400</v>
      </c>
      <c r="O24" s="57">
        <f t="shared" si="2"/>
        <v>0</v>
      </c>
      <c r="P24" s="57">
        <f t="shared" si="6"/>
        <v>70400</v>
      </c>
    </row>
    <row r="25" spans="1:16" ht="22.5" x14ac:dyDescent="0.25">
      <c r="A25" s="87" t="s">
        <v>66</v>
      </c>
      <c r="B25" s="88"/>
      <c r="C25" s="89"/>
      <c r="D25" s="23" t="s">
        <v>19</v>
      </c>
      <c r="E25" s="37"/>
      <c r="F25" s="36">
        <v>2260.35</v>
      </c>
      <c r="G25" s="34"/>
      <c r="H25" s="34">
        <v>18082.8</v>
      </c>
      <c r="I25" s="34"/>
      <c r="J25" s="34">
        <f t="shared" si="5"/>
        <v>20343.149999999998</v>
      </c>
      <c r="K25" s="57">
        <f t="shared" si="1"/>
        <v>0</v>
      </c>
      <c r="L25" s="57">
        <v>300</v>
      </c>
      <c r="M25" s="57">
        <f t="shared" si="1"/>
        <v>0</v>
      </c>
      <c r="N25" s="57">
        <v>2400</v>
      </c>
      <c r="O25" s="57">
        <f t="shared" si="2"/>
        <v>0</v>
      </c>
      <c r="P25" s="57">
        <f t="shared" si="6"/>
        <v>2700</v>
      </c>
    </row>
    <row r="26" spans="1:16" x14ac:dyDescent="0.25">
      <c r="A26" s="87" t="s">
        <v>67</v>
      </c>
      <c r="B26" s="88"/>
      <c r="C26" s="89"/>
      <c r="D26" s="23" t="s">
        <v>20</v>
      </c>
      <c r="E26" s="37"/>
      <c r="F26" s="36">
        <v>33905.25</v>
      </c>
      <c r="G26" s="34"/>
      <c r="H26" s="85">
        <v>832562.25</v>
      </c>
      <c r="I26" s="34"/>
      <c r="J26" s="34">
        <f t="shared" si="5"/>
        <v>866467.5</v>
      </c>
      <c r="K26" s="57">
        <v>0</v>
      </c>
      <c r="L26" s="57">
        <v>4500</v>
      </c>
      <c r="M26" s="57">
        <f t="shared" si="1"/>
        <v>0</v>
      </c>
      <c r="N26" s="75">
        <v>110500</v>
      </c>
      <c r="O26" s="57">
        <f t="shared" si="2"/>
        <v>0</v>
      </c>
      <c r="P26" s="57">
        <f t="shared" si="6"/>
        <v>115000</v>
      </c>
    </row>
    <row r="27" spans="1:16" x14ac:dyDescent="0.25">
      <c r="A27" s="93" t="s">
        <v>68</v>
      </c>
      <c r="B27" s="88"/>
      <c r="C27" s="89"/>
      <c r="D27" s="21" t="s">
        <v>21</v>
      </c>
      <c r="E27" s="42"/>
      <c r="F27" s="38"/>
      <c r="G27" s="43"/>
      <c r="H27" s="43">
        <v>0</v>
      </c>
      <c r="I27" s="43"/>
      <c r="J27" s="34">
        <f t="shared" si="5"/>
        <v>0</v>
      </c>
      <c r="K27" s="57">
        <f t="shared" si="1"/>
        <v>0</v>
      </c>
      <c r="L27" s="57">
        <f t="shared" si="1"/>
        <v>0</v>
      </c>
      <c r="M27" s="57">
        <f t="shared" si="1"/>
        <v>0</v>
      </c>
      <c r="N27" s="57">
        <f t="shared" si="1"/>
        <v>0</v>
      </c>
      <c r="O27" s="57">
        <f t="shared" si="2"/>
        <v>0</v>
      </c>
      <c r="P27" s="57">
        <f t="shared" si="6"/>
        <v>0</v>
      </c>
    </row>
    <row r="28" spans="1:16" ht="22.5" x14ac:dyDescent="0.25">
      <c r="A28" s="93" t="s">
        <v>69</v>
      </c>
      <c r="B28" s="88"/>
      <c r="C28" s="89"/>
      <c r="D28" s="21" t="s">
        <v>22</v>
      </c>
      <c r="E28" s="42"/>
      <c r="F28" s="38">
        <v>3013.8</v>
      </c>
      <c r="G28" s="43"/>
      <c r="H28" s="43">
        <v>55755.3</v>
      </c>
      <c r="I28" s="43"/>
      <c r="J28" s="34">
        <f t="shared" si="5"/>
        <v>58769.100000000006</v>
      </c>
      <c r="K28" s="57">
        <f t="shared" si="1"/>
        <v>0</v>
      </c>
      <c r="L28" s="57">
        <v>400</v>
      </c>
      <c r="M28" s="57">
        <f t="shared" si="1"/>
        <v>0</v>
      </c>
      <c r="N28" s="57">
        <v>7400</v>
      </c>
      <c r="O28" s="57">
        <f t="shared" si="2"/>
        <v>0</v>
      </c>
      <c r="P28" s="57">
        <f t="shared" si="6"/>
        <v>7800</v>
      </c>
    </row>
    <row r="29" spans="1:16" ht="22.5" x14ac:dyDescent="0.25">
      <c r="A29" s="93" t="s">
        <v>70</v>
      </c>
      <c r="B29" s="88"/>
      <c r="C29" s="89"/>
      <c r="D29" s="21" t="s">
        <v>23</v>
      </c>
      <c r="E29" s="42"/>
      <c r="F29" s="38"/>
      <c r="G29" s="43"/>
      <c r="H29" s="43">
        <v>12055.2</v>
      </c>
      <c r="I29" s="86">
        <v>12808.65</v>
      </c>
      <c r="J29" s="34">
        <f t="shared" si="5"/>
        <v>24863.85</v>
      </c>
      <c r="K29" s="57">
        <f t="shared" si="1"/>
        <v>0</v>
      </c>
      <c r="L29" s="57">
        <f t="shared" si="1"/>
        <v>0</v>
      </c>
      <c r="M29" s="57">
        <f t="shared" si="1"/>
        <v>0</v>
      </c>
      <c r="N29" s="57">
        <v>1600</v>
      </c>
      <c r="O29" s="75">
        <v>1700</v>
      </c>
      <c r="P29" s="57">
        <f t="shared" si="6"/>
        <v>3300</v>
      </c>
    </row>
    <row r="30" spans="1:16" x14ac:dyDescent="0.25">
      <c r="A30" s="87" t="s">
        <v>71</v>
      </c>
      <c r="B30" s="88"/>
      <c r="C30" s="89"/>
      <c r="D30" s="23" t="s">
        <v>24</v>
      </c>
      <c r="E30" s="37">
        <v>30138</v>
      </c>
      <c r="F30" s="36">
        <v>2260.35</v>
      </c>
      <c r="G30" s="34"/>
      <c r="H30" s="83">
        <v>77605.350000000006</v>
      </c>
      <c r="I30" s="34"/>
      <c r="J30" s="34">
        <f t="shared" si="5"/>
        <v>110003.70000000001</v>
      </c>
      <c r="K30" s="57">
        <v>4000</v>
      </c>
      <c r="L30" s="57">
        <v>300</v>
      </c>
      <c r="M30" s="57">
        <f t="shared" si="1"/>
        <v>0</v>
      </c>
      <c r="N30" s="73">
        <v>10300</v>
      </c>
      <c r="O30" s="57">
        <f t="shared" si="2"/>
        <v>0</v>
      </c>
      <c r="P30" s="57">
        <f t="shared" si="6"/>
        <v>14600</v>
      </c>
    </row>
    <row r="31" spans="1:16" x14ac:dyDescent="0.25">
      <c r="A31" s="87" t="s">
        <v>72</v>
      </c>
      <c r="B31" s="88"/>
      <c r="C31" s="89"/>
      <c r="D31" s="23" t="s">
        <v>25</v>
      </c>
      <c r="E31" s="37"/>
      <c r="F31" s="36">
        <v>2260.35</v>
      </c>
      <c r="G31" s="34"/>
      <c r="H31" s="83">
        <v>104729.55</v>
      </c>
      <c r="I31" s="34"/>
      <c r="J31" s="34">
        <f t="shared" si="5"/>
        <v>106989.90000000001</v>
      </c>
      <c r="K31" s="57">
        <f t="shared" si="1"/>
        <v>0</v>
      </c>
      <c r="L31" s="57">
        <v>300</v>
      </c>
      <c r="M31" s="57">
        <f t="shared" si="1"/>
        <v>0</v>
      </c>
      <c r="N31" s="73">
        <v>13900</v>
      </c>
      <c r="O31" s="57">
        <f t="shared" si="2"/>
        <v>0</v>
      </c>
      <c r="P31" s="57">
        <f t="shared" si="6"/>
        <v>14200</v>
      </c>
    </row>
    <row r="32" spans="1:16" ht="22.5" x14ac:dyDescent="0.25">
      <c r="A32" s="87" t="s">
        <v>73</v>
      </c>
      <c r="B32" s="88"/>
      <c r="C32" s="89"/>
      <c r="D32" s="23" t="s">
        <v>26</v>
      </c>
      <c r="E32" s="37">
        <v>30138</v>
      </c>
      <c r="F32" s="36"/>
      <c r="G32" s="34"/>
      <c r="H32" s="34">
        <v>0</v>
      </c>
      <c r="I32" s="34"/>
      <c r="J32" s="34">
        <f t="shared" si="5"/>
        <v>30138</v>
      </c>
      <c r="K32" s="57">
        <v>4000</v>
      </c>
      <c r="L32" s="57">
        <f t="shared" si="1"/>
        <v>0</v>
      </c>
      <c r="M32" s="57">
        <f t="shared" si="1"/>
        <v>0</v>
      </c>
      <c r="N32" s="57">
        <f t="shared" si="1"/>
        <v>0</v>
      </c>
      <c r="O32" s="57">
        <f t="shared" si="2"/>
        <v>0</v>
      </c>
      <c r="P32" s="57">
        <f t="shared" si="6"/>
        <v>4000</v>
      </c>
    </row>
    <row r="33" spans="1:16" x14ac:dyDescent="0.25">
      <c r="A33" s="87" t="s">
        <v>74</v>
      </c>
      <c r="B33" s="88"/>
      <c r="C33" s="89"/>
      <c r="D33" s="23" t="s">
        <v>27</v>
      </c>
      <c r="E33" s="37"/>
      <c r="F33" s="36">
        <v>3013.8</v>
      </c>
      <c r="G33" s="34"/>
      <c r="H33" s="34">
        <v>55001.85</v>
      </c>
      <c r="I33" s="34"/>
      <c r="J33" s="34">
        <f t="shared" si="5"/>
        <v>58015.65</v>
      </c>
      <c r="K33" s="57">
        <f t="shared" si="1"/>
        <v>0</v>
      </c>
      <c r="L33" s="57">
        <v>400</v>
      </c>
      <c r="M33" s="57">
        <f t="shared" si="1"/>
        <v>0</v>
      </c>
      <c r="N33" s="57">
        <v>7300</v>
      </c>
      <c r="O33" s="57">
        <f t="shared" si="2"/>
        <v>0</v>
      </c>
      <c r="P33" s="57">
        <f t="shared" si="6"/>
        <v>7700</v>
      </c>
    </row>
    <row r="34" spans="1:16" x14ac:dyDescent="0.25">
      <c r="A34" s="87" t="s">
        <v>75</v>
      </c>
      <c r="B34" s="88"/>
      <c r="C34" s="89"/>
      <c r="D34" s="23" t="s">
        <v>28</v>
      </c>
      <c r="E34" s="37"/>
      <c r="F34" s="36"/>
      <c r="G34" s="34"/>
      <c r="H34" s="34">
        <v>0</v>
      </c>
      <c r="I34" s="34"/>
      <c r="J34" s="34">
        <f t="shared" si="5"/>
        <v>0</v>
      </c>
      <c r="K34" s="57">
        <f t="shared" si="1"/>
        <v>0</v>
      </c>
      <c r="L34" s="57">
        <f t="shared" si="1"/>
        <v>0</v>
      </c>
      <c r="M34" s="57">
        <f t="shared" si="1"/>
        <v>0</v>
      </c>
      <c r="N34" s="57">
        <f t="shared" si="1"/>
        <v>0</v>
      </c>
      <c r="O34" s="57">
        <f t="shared" si="2"/>
        <v>0</v>
      </c>
      <c r="P34" s="57">
        <f t="shared" si="6"/>
        <v>0</v>
      </c>
    </row>
    <row r="35" spans="1:16" ht="22.5" x14ac:dyDescent="0.25">
      <c r="A35" s="87" t="s">
        <v>76</v>
      </c>
      <c r="B35" s="88"/>
      <c r="C35" s="89"/>
      <c r="D35" s="23" t="s">
        <v>29</v>
      </c>
      <c r="E35" s="37"/>
      <c r="F35" s="36"/>
      <c r="G35" s="34"/>
      <c r="H35" s="34">
        <v>0</v>
      </c>
      <c r="I35" s="34"/>
      <c r="J35" s="34">
        <f t="shared" si="5"/>
        <v>0</v>
      </c>
      <c r="K35" s="57">
        <f t="shared" si="1"/>
        <v>0</v>
      </c>
      <c r="L35" s="57">
        <f t="shared" si="1"/>
        <v>0</v>
      </c>
      <c r="M35" s="57">
        <f t="shared" si="1"/>
        <v>0</v>
      </c>
      <c r="N35" s="57">
        <f t="shared" si="1"/>
        <v>0</v>
      </c>
      <c r="O35" s="57">
        <f t="shared" si="2"/>
        <v>0</v>
      </c>
      <c r="P35" s="57">
        <f t="shared" si="6"/>
        <v>0</v>
      </c>
    </row>
    <row r="36" spans="1:16" ht="22.5" x14ac:dyDescent="0.25">
      <c r="A36" s="87" t="s">
        <v>77</v>
      </c>
      <c r="B36" s="88"/>
      <c r="C36" s="89"/>
      <c r="D36" s="23" t="s">
        <v>30</v>
      </c>
      <c r="E36" s="42"/>
      <c r="F36" s="38">
        <v>1657.59</v>
      </c>
      <c r="G36" s="43"/>
      <c r="H36" s="43">
        <v>12808.65</v>
      </c>
      <c r="I36" s="43"/>
      <c r="J36" s="43">
        <f t="shared" si="5"/>
        <v>14466.24</v>
      </c>
      <c r="K36" s="57">
        <f t="shared" si="1"/>
        <v>0</v>
      </c>
      <c r="L36" s="57">
        <v>220</v>
      </c>
      <c r="M36" s="57">
        <f t="shared" si="1"/>
        <v>0</v>
      </c>
      <c r="N36" s="57">
        <v>1700</v>
      </c>
      <c r="O36" s="57">
        <f t="shared" si="2"/>
        <v>0</v>
      </c>
      <c r="P36" s="57">
        <f t="shared" si="6"/>
        <v>1920</v>
      </c>
    </row>
    <row r="37" spans="1:16" x14ac:dyDescent="0.25">
      <c r="A37" s="87" t="s">
        <v>78</v>
      </c>
      <c r="B37" s="88"/>
      <c r="C37" s="89"/>
      <c r="D37" s="23" t="s">
        <v>31</v>
      </c>
      <c r="E37" s="42"/>
      <c r="F37" s="38"/>
      <c r="G37" s="43"/>
      <c r="H37" s="43">
        <v>0</v>
      </c>
      <c r="I37" s="43"/>
      <c r="J37" s="43">
        <f t="shared" si="5"/>
        <v>0</v>
      </c>
      <c r="K37" s="57">
        <f t="shared" si="1"/>
        <v>0</v>
      </c>
      <c r="L37" s="57">
        <f t="shared" si="1"/>
        <v>0</v>
      </c>
      <c r="M37" s="57">
        <f t="shared" si="1"/>
        <v>0</v>
      </c>
      <c r="N37" s="57">
        <f t="shared" si="1"/>
        <v>0</v>
      </c>
      <c r="O37" s="57">
        <f t="shared" si="2"/>
        <v>0</v>
      </c>
      <c r="P37" s="57">
        <f t="shared" si="6"/>
        <v>0</v>
      </c>
    </row>
    <row r="38" spans="1:16" ht="22.5" x14ac:dyDescent="0.25">
      <c r="A38" s="87" t="s">
        <v>79</v>
      </c>
      <c r="B38" s="88"/>
      <c r="C38" s="89"/>
      <c r="D38" s="23" t="s">
        <v>32</v>
      </c>
      <c r="E38" s="37"/>
      <c r="F38" s="36"/>
      <c r="G38" s="34"/>
      <c r="H38" s="34">
        <v>0</v>
      </c>
      <c r="I38" s="34"/>
      <c r="J38" s="34">
        <f t="shared" si="5"/>
        <v>0</v>
      </c>
      <c r="K38" s="57">
        <f t="shared" si="1"/>
        <v>0</v>
      </c>
      <c r="L38" s="57">
        <f t="shared" si="1"/>
        <v>0</v>
      </c>
      <c r="M38" s="57">
        <f t="shared" si="1"/>
        <v>0</v>
      </c>
      <c r="N38" s="57">
        <f t="shared" si="1"/>
        <v>0</v>
      </c>
      <c r="O38" s="57">
        <f t="shared" si="2"/>
        <v>0</v>
      </c>
      <c r="P38" s="57">
        <f t="shared" si="6"/>
        <v>0</v>
      </c>
    </row>
    <row r="39" spans="1:16" ht="22.5" x14ac:dyDescent="0.25">
      <c r="A39" s="87" t="s">
        <v>80</v>
      </c>
      <c r="B39" s="88"/>
      <c r="C39" s="89"/>
      <c r="D39" s="23" t="s">
        <v>33</v>
      </c>
      <c r="E39" s="37"/>
      <c r="F39" s="36"/>
      <c r="G39" s="34"/>
      <c r="H39" s="34">
        <v>26370.75</v>
      </c>
      <c r="I39" s="34"/>
      <c r="J39" s="34">
        <f t="shared" si="5"/>
        <v>26370.75</v>
      </c>
      <c r="K39" s="57">
        <f t="shared" si="1"/>
        <v>0</v>
      </c>
      <c r="L39" s="57">
        <f t="shared" si="1"/>
        <v>0</v>
      </c>
      <c r="M39" s="57">
        <f t="shared" si="1"/>
        <v>0</v>
      </c>
      <c r="N39" s="57">
        <v>3500</v>
      </c>
      <c r="O39" s="57">
        <f t="shared" si="2"/>
        <v>0</v>
      </c>
      <c r="P39" s="57">
        <f t="shared" si="6"/>
        <v>3500</v>
      </c>
    </row>
    <row r="40" spans="1:16" ht="22.5" x14ac:dyDescent="0.25">
      <c r="A40" s="87" t="s">
        <v>81</v>
      </c>
      <c r="B40" s="88"/>
      <c r="C40" s="89"/>
      <c r="D40" s="23" t="s">
        <v>34</v>
      </c>
      <c r="E40" s="37"/>
      <c r="F40" s="36"/>
      <c r="G40" s="34"/>
      <c r="H40" s="34">
        <v>0</v>
      </c>
      <c r="I40" s="34"/>
      <c r="J40" s="34">
        <f t="shared" si="5"/>
        <v>0</v>
      </c>
      <c r="K40" s="57">
        <f t="shared" si="1"/>
        <v>0</v>
      </c>
      <c r="L40" s="57">
        <f t="shared" si="1"/>
        <v>0</v>
      </c>
      <c r="M40" s="57">
        <f t="shared" si="1"/>
        <v>0</v>
      </c>
      <c r="N40" s="57">
        <f t="shared" si="1"/>
        <v>0</v>
      </c>
      <c r="O40" s="57">
        <f t="shared" si="2"/>
        <v>0</v>
      </c>
      <c r="P40" s="57">
        <f t="shared" si="6"/>
        <v>0</v>
      </c>
    </row>
    <row r="41" spans="1:16" x14ac:dyDescent="0.25">
      <c r="A41" s="11" t="s">
        <v>35</v>
      </c>
      <c r="B41" s="12"/>
      <c r="C41" s="12"/>
      <c r="D41" s="13"/>
      <c r="E41" s="31">
        <f t="shared" ref="E41:L41" si="7">SUM(E14:E40)</f>
        <v>1416486</v>
      </c>
      <c r="F41" s="31">
        <f t="shared" si="7"/>
        <v>174197.63999999998</v>
      </c>
      <c r="G41" s="31">
        <f t="shared" si="7"/>
        <v>171033.15000000002</v>
      </c>
      <c r="H41" s="31">
        <f t="shared" si="7"/>
        <v>6855641.5499999989</v>
      </c>
      <c r="I41" s="31">
        <f t="shared" si="7"/>
        <v>47467.360000000001</v>
      </c>
      <c r="J41" s="32">
        <f t="shared" si="7"/>
        <v>8664825.6999999993</v>
      </c>
      <c r="K41" s="59">
        <f t="shared" si="7"/>
        <v>188000</v>
      </c>
      <c r="L41" s="59">
        <f t="shared" si="7"/>
        <v>23120</v>
      </c>
      <c r="M41" s="59">
        <f>SUM(M14:M40)</f>
        <v>22700</v>
      </c>
      <c r="N41" s="59">
        <f>SUM(N14:N40)</f>
        <v>909900</v>
      </c>
      <c r="O41" s="59">
        <f>SUM(O14:O40)</f>
        <v>6300</v>
      </c>
      <c r="P41" s="59">
        <f>SUM(P14:P40)</f>
        <v>1150020</v>
      </c>
    </row>
    <row r="42" spans="1:16" x14ac:dyDescent="0.25">
      <c r="A42" s="101" t="s">
        <v>36</v>
      </c>
      <c r="B42" s="102"/>
      <c r="C42" s="102"/>
      <c r="D42" s="103"/>
      <c r="E42" s="29">
        <f t="shared" ref="E42" si="8">E13+E41</f>
        <v>3503542.5</v>
      </c>
      <c r="F42" s="29">
        <f>F13+F41</f>
        <v>354046.15</v>
      </c>
      <c r="G42" s="29">
        <f>G13+G41</f>
        <v>171033.15000000002</v>
      </c>
      <c r="H42" s="29">
        <f>H13+H41</f>
        <v>18786522.300000001</v>
      </c>
      <c r="I42" s="29">
        <f>I13+I41</f>
        <v>488235.61</v>
      </c>
      <c r="J42" s="30">
        <f t="shared" ref="J42:O42" si="9">SUM(J13+J41)</f>
        <v>23303379.710000001</v>
      </c>
      <c r="K42" s="58">
        <f t="shared" si="9"/>
        <v>465000</v>
      </c>
      <c r="L42" s="58">
        <f t="shared" si="9"/>
        <v>46990</v>
      </c>
      <c r="M42" s="58">
        <f t="shared" si="9"/>
        <v>22700</v>
      </c>
      <c r="N42" s="58">
        <f t="shared" si="9"/>
        <v>2493400</v>
      </c>
      <c r="O42" s="58">
        <f t="shared" si="9"/>
        <v>64800</v>
      </c>
      <c r="P42" s="58">
        <f t="shared" ref="P42" si="10">SUM(J42/7.5345)</f>
        <v>3092890.0006636139</v>
      </c>
    </row>
    <row r="43" spans="1:16" ht="7.5" customHeight="1" x14ac:dyDescent="0.25">
      <c r="A43" s="14"/>
      <c r="B43" s="15"/>
      <c r="C43" s="15"/>
      <c r="D43" s="15"/>
      <c r="E43" s="44"/>
      <c r="F43" s="44"/>
      <c r="G43" s="44"/>
      <c r="H43" s="44"/>
      <c r="I43" s="44"/>
      <c r="J43" s="45"/>
      <c r="K43" s="60"/>
      <c r="L43" s="60"/>
      <c r="M43" s="60"/>
      <c r="N43" s="60"/>
      <c r="O43" s="60"/>
      <c r="P43" s="60"/>
    </row>
    <row r="44" spans="1:16" ht="13.5" customHeight="1" x14ac:dyDescent="0.25">
      <c r="A44" s="87" t="s">
        <v>82</v>
      </c>
      <c r="B44" s="88"/>
      <c r="C44" s="89"/>
      <c r="D44" s="16" t="s">
        <v>37</v>
      </c>
      <c r="E44" s="34"/>
      <c r="F44" s="34">
        <v>0</v>
      </c>
      <c r="G44" s="34">
        <v>0</v>
      </c>
      <c r="H44" s="34"/>
      <c r="I44" s="34"/>
      <c r="J44" s="34">
        <f t="shared" ref="J44:J50" si="11">SUM(G44+H44)</f>
        <v>0</v>
      </c>
      <c r="K44" s="57">
        <f t="shared" si="1"/>
        <v>0</v>
      </c>
      <c r="L44" s="57">
        <f t="shared" si="1"/>
        <v>0</v>
      </c>
      <c r="M44" s="57">
        <f t="shared" si="1"/>
        <v>0</v>
      </c>
      <c r="N44" s="57">
        <f t="shared" si="1"/>
        <v>0</v>
      </c>
      <c r="O44" s="57">
        <f t="shared" si="2"/>
        <v>0</v>
      </c>
      <c r="P44" s="57">
        <f t="shared" ref="P44:P49" si="12">SUM(K44:O44)</f>
        <v>0</v>
      </c>
    </row>
    <row r="45" spans="1:16" ht="13.5" customHeight="1" x14ac:dyDescent="0.25">
      <c r="A45" s="87" t="s">
        <v>83</v>
      </c>
      <c r="B45" s="88"/>
      <c r="C45" s="89"/>
      <c r="D45" s="16" t="s">
        <v>38</v>
      </c>
      <c r="E45" s="34"/>
      <c r="F45" s="34">
        <v>0</v>
      </c>
      <c r="G45" s="34">
        <v>0</v>
      </c>
      <c r="H45" s="34"/>
      <c r="I45" s="34"/>
      <c r="J45" s="34">
        <f t="shared" si="11"/>
        <v>0</v>
      </c>
      <c r="K45" s="57">
        <f t="shared" si="1"/>
        <v>0</v>
      </c>
      <c r="L45" s="57">
        <f t="shared" si="1"/>
        <v>0</v>
      </c>
      <c r="M45" s="57">
        <f t="shared" si="1"/>
        <v>0</v>
      </c>
      <c r="N45" s="57">
        <f t="shared" si="1"/>
        <v>0</v>
      </c>
      <c r="O45" s="57">
        <f t="shared" si="2"/>
        <v>0</v>
      </c>
      <c r="P45" s="57">
        <f t="shared" si="12"/>
        <v>0</v>
      </c>
    </row>
    <row r="46" spans="1:16" ht="13.5" customHeight="1" x14ac:dyDescent="0.25">
      <c r="A46" s="87" t="s">
        <v>84</v>
      </c>
      <c r="B46" s="88"/>
      <c r="C46" s="89"/>
      <c r="D46" s="16" t="s">
        <v>39</v>
      </c>
      <c r="E46" s="34"/>
      <c r="F46" s="34">
        <v>0</v>
      </c>
      <c r="G46" s="34">
        <v>0</v>
      </c>
      <c r="H46" s="34"/>
      <c r="I46" s="34"/>
      <c r="J46" s="34">
        <f t="shared" si="11"/>
        <v>0</v>
      </c>
      <c r="K46" s="57">
        <f t="shared" si="1"/>
        <v>0</v>
      </c>
      <c r="L46" s="57">
        <f t="shared" si="1"/>
        <v>0</v>
      </c>
      <c r="M46" s="57">
        <f t="shared" si="1"/>
        <v>0</v>
      </c>
      <c r="N46" s="57">
        <f t="shared" si="1"/>
        <v>0</v>
      </c>
      <c r="O46" s="57">
        <f t="shared" si="2"/>
        <v>0</v>
      </c>
      <c r="P46" s="57">
        <f t="shared" si="12"/>
        <v>0</v>
      </c>
    </row>
    <row r="47" spans="1:16" ht="13.5" customHeight="1" x14ac:dyDescent="0.25">
      <c r="A47" s="87" t="s">
        <v>85</v>
      </c>
      <c r="B47" s="88"/>
      <c r="C47" s="89"/>
      <c r="D47" s="16" t="s">
        <v>40</v>
      </c>
      <c r="E47" s="34"/>
      <c r="F47" s="35">
        <v>0</v>
      </c>
      <c r="G47" s="46"/>
      <c r="H47" s="34">
        <v>39932.85</v>
      </c>
      <c r="I47" s="34"/>
      <c r="J47" s="34">
        <f t="shared" si="11"/>
        <v>39932.85</v>
      </c>
      <c r="K47" s="57">
        <f t="shared" si="1"/>
        <v>0</v>
      </c>
      <c r="L47" s="57">
        <f t="shared" si="1"/>
        <v>0</v>
      </c>
      <c r="M47" s="57">
        <f t="shared" si="1"/>
        <v>0</v>
      </c>
      <c r="N47" s="57">
        <v>5300</v>
      </c>
      <c r="O47" s="57">
        <f t="shared" si="2"/>
        <v>0</v>
      </c>
      <c r="P47" s="57">
        <f t="shared" si="12"/>
        <v>5300</v>
      </c>
    </row>
    <row r="48" spans="1:16" ht="13.5" customHeight="1" x14ac:dyDescent="0.25">
      <c r="A48" s="87" t="s">
        <v>86</v>
      </c>
      <c r="B48" s="88"/>
      <c r="C48" s="89"/>
      <c r="D48" s="17" t="s">
        <v>41</v>
      </c>
      <c r="E48" s="34"/>
      <c r="F48" s="34">
        <v>0</v>
      </c>
      <c r="G48" s="43">
        <v>0</v>
      </c>
      <c r="H48" s="34"/>
      <c r="I48" s="34"/>
      <c r="J48" s="34">
        <f t="shared" si="11"/>
        <v>0</v>
      </c>
      <c r="K48" s="57">
        <f t="shared" si="1"/>
        <v>0</v>
      </c>
      <c r="L48" s="57">
        <f t="shared" si="1"/>
        <v>0</v>
      </c>
      <c r="M48" s="57">
        <f t="shared" si="1"/>
        <v>0</v>
      </c>
      <c r="N48" s="57">
        <f t="shared" si="1"/>
        <v>0</v>
      </c>
      <c r="O48" s="57">
        <f t="shared" si="2"/>
        <v>0</v>
      </c>
      <c r="P48" s="57">
        <f t="shared" si="12"/>
        <v>0</v>
      </c>
    </row>
    <row r="49" spans="1:16" ht="13.5" customHeight="1" x14ac:dyDescent="0.25">
      <c r="A49" s="87" t="s">
        <v>87</v>
      </c>
      <c r="B49" s="88"/>
      <c r="C49" s="89"/>
      <c r="D49" s="16" t="s">
        <v>42</v>
      </c>
      <c r="E49" s="34"/>
      <c r="F49" s="34">
        <v>0</v>
      </c>
      <c r="G49" s="34">
        <v>0</v>
      </c>
      <c r="H49" s="34"/>
      <c r="I49" s="34"/>
      <c r="J49" s="34">
        <f t="shared" si="11"/>
        <v>0</v>
      </c>
      <c r="K49" s="57">
        <f t="shared" si="1"/>
        <v>0</v>
      </c>
      <c r="L49" s="57">
        <f t="shared" si="1"/>
        <v>0</v>
      </c>
      <c r="M49" s="57">
        <f t="shared" si="1"/>
        <v>0</v>
      </c>
      <c r="N49" s="57">
        <f t="shared" si="1"/>
        <v>0</v>
      </c>
      <c r="O49" s="57">
        <f t="shared" si="2"/>
        <v>0</v>
      </c>
      <c r="P49" s="57">
        <f t="shared" si="12"/>
        <v>0</v>
      </c>
    </row>
    <row r="50" spans="1:16" x14ac:dyDescent="0.25">
      <c r="A50" s="104" t="s">
        <v>43</v>
      </c>
      <c r="B50" s="105"/>
      <c r="C50" s="105"/>
      <c r="D50" s="106"/>
      <c r="E50" s="41">
        <f>SUM(E44:E49)</f>
        <v>0</v>
      </c>
      <c r="F50" s="41">
        <f>SUM(F44:F49)</f>
        <v>0</v>
      </c>
      <c r="G50" s="41">
        <f>SUM(G44:G49)</f>
        <v>0</v>
      </c>
      <c r="H50" s="41">
        <f>SUM(H44:H49)</f>
        <v>39932.85</v>
      </c>
      <c r="I50" s="47"/>
      <c r="J50" s="32">
        <f t="shared" si="11"/>
        <v>39932.85</v>
      </c>
      <c r="K50" s="59">
        <f>SUM(K44:K49)</f>
        <v>0</v>
      </c>
      <c r="L50" s="59">
        <f t="shared" ref="L50:N55" si="13">SUM(F50/7.5345)</f>
        <v>0</v>
      </c>
      <c r="M50" s="59">
        <f t="shared" si="13"/>
        <v>0</v>
      </c>
      <c r="N50" s="32">
        <f>SUM(N44:N49)</f>
        <v>5300</v>
      </c>
      <c r="O50" s="32">
        <f>SUM(O44:O49)</f>
        <v>0</v>
      </c>
      <c r="P50" s="32">
        <f>SUM(P44:P49)</f>
        <v>5300</v>
      </c>
    </row>
    <row r="51" spans="1:16" ht="6.75" customHeight="1" x14ac:dyDescent="0.25">
      <c r="A51" s="14"/>
      <c r="B51" s="15"/>
      <c r="C51" s="15"/>
      <c r="D51" s="15"/>
      <c r="E51" s="44"/>
      <c r="F51" s="44"/>
      <c r="G51" s="44"/>
      <c r="H51" s="44"/>
      <c r="I51" s="44"/>
      <c r="J51" s="45"/>
      <c r="K51" s="60"/>
      <c r="L51" s="60"/>
      <c r="M51" s="60"/>
      <c r="N51" s="60"/>
      <c r="O51" s="60"/>
      <c r="P51" s="60"/>
    </row>
    <row r="52" spans="1:16" ht="15" customHeight="1" x14ac:dyDescent="0.25">
      <c r="A52" s="18" t="s">
        <v>45</v>
      </c>
      <c r="B52" s="19"/>
      <c r="C52" s="19"/>
      <c r="D52" s="20"/>
      <c r="E52" s="29">
        <f>SUM(E50+E42)</f>
        <v>3503542.5</v>
      </c>
      <c r="F52" s="29">
        <f>SUM(F50+F42)</f>
        <v>354046.15</v>
      </c>
      <c r="G52" s="29">
        <f>SUM(G50+G42)</f>
        <v>171033.15000000002</v>
      </c>
      <c r="H52" s="29">
        <f>SUM(H50+H42)</f>
        <v>18826455.150000002</v>
      </c>
      <c r="I52" s="29">
        <f>SUM(I50+I42)</f>
        <v>488235.61</v>
      </c>
      <c r="J52" s="30">
        <f>SUM(J42+J50)</f>
        <v>23343312.560000002</v>
      </c>
      <c r="K52" s="58">
        <f t="shared" ref="K52:P52" si="14">SUM(K13+K41+K50)</f>
        <v>465000</v>
      </c>
      <c r="L52" s="58">
        <f t="shared" si="14"/>
        <v>46990</v>
      </c>
      <c r="M52" s="58">
        <f t="shared" si="14"/>
        <v>22700</v>
      </c>
      <c r="N52" s="58">
        <f t="shared" si="14"/>
        <v>2498700</v>
      </c>
      <c r="O52" s="58">
        <f t="shared" si="14"/>
        <v>64800</v>
      </c>
      <c r="P52" s="58">
        <f t="shared" si="14"/>
        <v>3098190</v>
      </c>
    </row>
    <row r="53" spans="1:16" ht="7.5" customHeight="1" x14ac:dyDescent="0.25">
      <c r="A53" s="26"/>
      <c r="B53" s="27"/>
      <c r="C53" s="27"/>
      <c r="D53" s="27"/>
      <c r="E53" s="44"/>
      <c r="F53" s="44"/>
      <c r="G53" s="44"/>
      <c r="H53" s="44"/>
      <c r="I53" s="44"/>
      <c r="J53" s="48"/>
      <c r="K53" s="60"/>
      <c r="L53" s="60"/>
      <c r="M53" s="60"/>
      <c r="N53" s="60"/>
      <c r="O53" s="60"/>
      <c r="P53" s="60"/>
    </row>
    <row r="54" spans="1:16" ht="34.5" customHeight="1" x14ac:dyDescent="0.25">
      <c r="A54" s="90" t="s">
        <v>65</v>
      </c>
      <c r="B54" s="91"/>
      <c r="C54" s="92"/>
      <c r="D54" s="28" t="s">
        <v>44</v>
      </c>
      <c r="E54" s="83">
        <v>263707.5</v>
      </c>
      <c r="F54" s="50">
        <v>149936.54999999999</v>
      </c>
      <c r="G54" s="50">
        <v>0</v>
      </c>
      <c r="H54" s="50"/>
      <c r="I54" s="50"/>
      <c r="J54" s="51">
        <f t="shared" ref="J54" si="15">SUM(E54:I54)</f>
        <v>413644.05</v>
      </c>
      <c r="K54" s="73">
        <v>119000</v>
      </c>
      <c r="L54" s="61">
        <v>19900</v>
      </c>
      <c r="M54" s="61">
        <f t="shared" si="13"/>
        <v>0</v>
      </c>
      <c r="N54" s="61">
        <f t="shared" si="13"/>
        <v>0</v>
      </c>
      <c r="O54" s="61">
        <f t="shared" si="2"/>
        <v>0</v>
      </c>
      <c r="P54" s="57">
        <f t="shared" ref="P54:P55" si="16">SUM(K54:O54)</f>
        <v>138900</v>
      </c>
    </row>
    <row r="55" spans="1:16" ht="21" customHeight="1" x14ac:dyDescent="0.25">
      <c r="A55" s="107" t="s">
        <v>88</v>
      </c>
      <c r="B55" s="108"/>
      <c r="C55" s="108"/>
      <c r="D55" s="109"/>
      <c r="E55" s="52"/>
      <c r="F55" s="53"/>
      <c r="G55" s="53"/>
      <c r="H55" s="53"/>
      <c r="I55" s="53"/>
      <c r="J55" s="54">
        <f>SUM(J54:J54)</f>
        <v>413644.05</v>
      </c>
      <c r="K55" s="61">
        <f>SUM(K54)</f>
        <v>119000</v>
      </c>
      <c r="L55" s="61">
        <v>19900</v>
      </c>
      <c r="M55" s="61">
        <f t="shared" si="13"/>
        <v>0</v>
      </c>
      <c r="N55" s="61">
        <f t="shared" si="13"/>
        <v>0</v>
      </c>
      <c r="O55" s="61">
        <f t="shared" si="2"/>
        <v>0</v>
      </c>
      <c r="P55" s="57">
        <f t="shared" si="16"/>
        <v>138900</v>
      </c>
    </row>
    <row r="56" spans="1:16" x14ac:dyDescent="0.25">
      <c r="A56" s="62" t="s">
        <v>46</v>
      </c>
      <c r="B56" s="63"/>
      <c r="C56" s="63"/>
      <c r="D56" s="64"/>
      <c r="E56" s="65">
        <f>SUM(E52+E54)</f>
        <v>3767250</v>
      </c>
      <c r="F56" s="65">
        <f>SUM(F52+F54)</f>
        <v>503982.7</v>
      </c>
      <c r="G56" s="65">
        <f>SUM(G52+G54)</f>
        <v>171033.15000000002</v>
      </c>
      <c r="H56" s="65">
        <f>SUM(H42+H50)</f>
        <v>18826455.150000002</v>
      </c>
      <c r="I56" s="65">
        <f>SUM(I52+I54)</f>
        <v>488235.61</v>
      </c>
      <c r="J56" s="66">
        <f t="shared" ref="J56:P56" si="17">SUM(J52+J55)</f>
        <v>23756956.610000003</v>
      </c>
      <c r="K56" s="74">
        <f t="shared" si="17"/>
        <v>584000</v>
      </c>
      <c r="L56" s="67">
        <f t="shared" si="17"/>
        <v>66890</v>
      </c>
      <c r="M56" s="67">
        <f t="shared" si="17"/>
        <v>22700</v>
      </c>
      <c r="N56" s="67">
        <f t="shared" si="17"/>
        <v>2498700</v>
      </c>
      <c r="O56" s="67">
        <f t="shared" si="17"/>
        <v>64800</v>
      </c>
      <c r="P56" s="67">
        <f t="shared" si="17"/>
        <v>3237090</v>
      </c>
    </row>
    <row r="57" spans="1:16" x14ac:dyDescent="0.25">
      <c r="A57" s="122" t="s">
        <v>98</v>
      </c>
      <c r="B57" s="123"/>
      <c r="C57" s="123"/>
      <c r="D57" s="123"/>
      <c r="E57" s="123"/>
      <c r="F57" s="123"/>
      <c r="G57" s="123"/>
      <c r="H57" s="123"/>
      <c r="I57" s="124"/>
      <c r="J57" s="70">
        <v>15822.45</v>
      </c>
      <c r="K57" s="122"/>
      <c r="L57" s="125"/>
      <c r="M57" s="125"/>
      <c r="N57" s="125"/>
      <c r="O57" s="126"/>
      <c r="P57" s="68">
        <v>2100</v>
      </c>
    </row>
    <row r="58" spans="1:16" ht="15.75" x14ac:dyDescent="0.25">
      <c r="A58" s="127" t="s">
        <v>99</v>
      </c>
      <c r="B58" s="125"/>
      <c r="C58" s="125"/>
      <c r="D58" s="125"/>
      <c r="E58" s="125"/>
      <c r="F58" s="125"/>
      <c r="G58" s="125"/>
      <c r="H58" s="125"/>
      <c r="I58" s="126"/>
      <c r="J58" s="71">
        <f>SUM(J56+J57)</f>
        <v>23772779.060000002</v>
      </c>
      <c r="K58" s="127"/>
      <c r="L58" s="125"/>
      <c r="M58" s="125"/>
      <c r="N58" s="125"/>
      <c r="O58" s="126"/>
      <c r="P58" s="69">
        <f>SUM(P56+P57)</f>
        <v>3239190</v>
      </c>
    </row>
    <row r="59" spans="1:16" ht="15.75" x14ac:dyDescent="0.25">
      <c r="A59" s="80"/>
      <c r="B59" s="76"/>
      <c r="C59" s="76"/>
      <c r="D59" s="76"/>
      <c r="E59" s="76"/>
      <c r="F59" s="76"/>
      <c r="G59" s="76"/>
      <c r="H59" s="76"/>
      <c r="I59" s="76"/>
      <c r="J59" s="79"/>
      <c r="K59" s="80"/>
      <c r="L59" s="81"/>
      <c r="M59" s="81"/>
      <c r="N59" s="81"/>
      <c r="O59" s="81"/>
      <c r="P59" s="82"/>
    </row>
    <row r="60" spans="1:16" ht="15.75" x14ac:dyDescent="0.25">
      <c r="A60" s="80"/>
      <c r="B60" s="76"/>
      <c r="C60" s="76"/>
      <c r="D60" s="76" t="s">
        <v>103</v>
      </c>
      <c r="E60" s="76"/>
      <c r="F60" s="76"/>
      <c r="G60" s="76"/>
      <c r="H60" s="76"/>
      <c r="I60" s="76"/>
      <c r="J60" s="79"/>
      <c r="K60" s="80"/>
      <c r="L60" s="81"/>
      <c r="M60" s="81"/>
      <c r="N60" s="81"/>
      <c r="O60" s="81"/>
      <c r="P60" s="82"/>
    </row>
    <row r="61" spans="1:16" ht="15.75" x14ac:dyDescent="0.25">
      <c r="A61" s="80"/>
      <c r="B61" s="76"/>
      <c r="C61" s="76"/>
      <c r="D61" s="77" t="s">
        <v>104</v>
      </c>
      <c r="E61" s="76"/>
      <c r="F61" s="76"/>
      <c r="G61" s="76"/>
      <c r="H61" s="76"/>
      <c r="I61" s="76"/>
      <c r="J61" s="79"/>
      <c r="K61" s="80"/>
      <c r="L61" s="81"/>
      <c r="M61" s="81"/>
      <c r="N61" s="81"/>
      <c r="O61" s="81"/>
      <c r="P61" s="82"/>
    </row>
    <row r="62" spans="1:16" x14ac:dyDescent="0.25">
      <c r="D62" s="78" t="s">
        <v>105</v>
      </c>
      <c r="H62" s="98"/>
      <c r="I62" s="98"/>
      <c r="J62" s="98"/>
    </row>
    <row r="63" spans="1:16" x14ac:dyDescent="0.25">
      <c r="D63" t="s">
        <v>106</v>
      </c>
      <c r="H63" s="72"/>
      <c r="I63" s="72"/>
      <c r="J63" s="72"/>
    </row>
    <row r="64" spans="1:16" x14ac:dyDescent="0.25">
      <c r="D64" t="s">
        <v>107</v>
      </c>
      <c r="E64" s="129">
        <v>140000</v>
      </c>
      <c r="F64" s="130"/>
    </row>
    <row r="65" spans="4:16" x14ac:dyDescent="0.25">
      <c r="D65" t="s">
        <v>108</v>
      </c>
    </row>
    <row r="70" spans="4:16" x14ac:dyDescent="0.25">
      <c r="K70" s="119" t="s">
        <v>100</v>
      </c>
      <c r="L70" s="120"/>
      <c r="M70" s="120"/>
      <c r="N70" s="120"/>
      <c r="O70" s="120"/>
    </row>
    <row r="71" spans="4:16" x14ac:dyDescent="0.25">
      <c r="K71" s="120"/>
      <c r="L71" s="120"/>
      <c r="M71" s="120"/>
      <c r="N71" s="120"/>
      <c r="O71" s="120"/>
    </row>
    <row r="72" spans="4:16" ht="15.75" x14ac:dyDescent="0.25">
      <c r="K72" s="121" t="s">
        <v>101</v>
      </c>
      <c r="L72" s="121"/>
      <c r="M72" s="121"/>
      <c r="N72" s="121"/>
      <c r="O72" s="121"/>
      <c r="P72" s="121"/>
    </row>
  </sheetData>
  <mergeCells count="51">
    <mergeCell ref="K70:O71"/>
    <mergeCell ref="K72:P72"/>
    <mergeCell ref="A55:D55"/>
    <mergeCell ref="A57:I57"/>
    <mergeCell ref="K57:O57"/>
    <mergeCell ref="A58:I58"/>
    <mergeCell ref="K58:O58"/>
    <mergeCell ref="H62:J62"/>
    <mergeCell ref="A54:C54"/>
    <mergeCell ref="A38:C38"/>
    <mergeCell ref="A39:C39"/>
    <mergeCell ref="A40:C40"/>
    <mergeCell ref="A42:D42"/>
    <mergeCell ref="A44:C44"/>
    <mergeCell ref="A45:C45"/>
    <mergeCell ref="A46:C46"/>
    <mergeCell ref="A47:C47"/>
    <mergeCell ref="A48:C48"/>
    <mergeCell ref="A49:C49"/>
    <mergeCell ref="A50:D50"/>
    <mergeCell ref="A22:C22"/>
    <mergeCell ref="A23:C23"/>
    <mergeCell ref="A24:C24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6:C6"/>
    <mergeCell ref="A3:P3"/>
    <mergeCell ref="E64:F64"/>
    <mergeCell ref="A4:C5"/>
    <mergeCell ref="D4:D5"/>
    <mergeCell ref="E4:J4"/>
    <mergeCell ref="K4:P4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Financ plan</vt:lpstr>
      <vt:lpstr>Rebalans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2024-03-05T13:09:06Z</dcterms:modified>
</cp:coreProperties>
</file>